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<sst xmlns="http://schemas.openxmlformats.org/spreadsheetml/2006/main" count="1396" uniqueCount="224">
  <si>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</si>
  <si>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</si>
  <si>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</si>
  <si>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</si>
  <si>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</si>
  <si>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</si>
  <si>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</si>
  <si>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</si>
  <si>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</si>
  <si>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</si>
  <si>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</si>
  <si>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</si>
  <si>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</si>
  <si>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</si>
  <si>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</si>
  <si>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</si>
  <si>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</si>
  <si>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</si>
  <si>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</si>
  <si>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</si>
  <si>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</si>
  <si>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</si>
  <si>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</si>
  <si>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12</t>
  </si>
  <si>
    <t>16</t>
  </si>
  <si>
    <t>46</t>
  </si>
  <si>
    <t>50</t>
  </si>
  <si>
    <t>54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</si>
  <si>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</si>
  <si>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</si>
  <si>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</si>
  <si>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</si>
  <si>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</si>
  <si>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</si>
  <si>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</si>
  <si>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</si>
  <si>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</si>
  <si>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</si>
  <si>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</si>
  <si>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</si>
  <si>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</si>
  <si>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</si>
  <si>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</si>
  <si>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</si>
  <si>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</si>
  <si>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</si>
  <si>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</si>
  <si>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</si>
  <si>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</si>
  <si>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</si>
  <si>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</si>
  <si>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28</t>
  </si>
  <si>
    <t>Кольская ул.</t>
  </si>
  <si>
    <t>Пушкинская ул.</t>
  </si>
  <si>
    <t>4,2</t>
  </si>
  <si>
    <t>454,4</t>
  </si>
  <si>
    <t>462,2</t>
  </si>
  <si>
    <t>465,8</t>
  </si>
  <si>
    <t>472,9</t>
  </si>
  <si>
    <t>457,6</t>
  </si>
  <si>
    <t>462,8</t>
  </si>
  <si>
    <t>Добролюбова ул.</t>
  </si>
  <si>
    <t>Ильича ул.</t>
  </si>
  <si>
    <t>50,3</t>
  </si>
  <si>
    <t>50,2</t>
  </si>
  <si>
    <t>Каботажная ул.</t>
  </si>
  <si>
    <t>Кутузова И.М. ул.</t>
  </si>
  <si>
    <t>Партизанская ул.</t>
  </si>
  <si>
    <t>Репина ул.</t>
  </si>
  <si>
    <t>Титова ул.</t>
  </si>
  <si>
    <t>Тельмана ул.</t>
  </si>
  <si>
    <t>Ударников, ул.</t>
  </si>
  <si>
    <t>Титова, ул.</t>
  </si>
  <si>
    <t>Бергавинова ул.</t>
  </si>
  <si>
    <t>Целлюлозная, ул.</t>
  </si>
  <si>
    <t xml:space="preserve">Орджоникидзе ул., </t>
  </si>
  <si>
    <t>Ильича, ул.</t>
  </si>
  <si>
    <t>Кольская, ул.</t>
  </si>
  <si>
    <t>Мичурина ул.</t>
  </si>
  <si>
    <t>Ударникова ул.</t>
  </si>
  <si>
    <t>Индустриальная, ул.</t>
  </si>
  <si>
    <t>Добролюбова, ул.</t>
  </si>
  <si>
    <t>Каботажная, ул.</t>
  </si>
  <si>
    <t>Кировская ул.</t>
  </si>
  <si>
    <t>Титова,ул</t>
  </si>
  <si>
    <t>18,1</t>
  </si>
  <si>
    <t>12,1</t>
  </si>
  <si>
    <t>12,2</t>
  </si>
  <si>
    <t>16,1</t>
  </si>
  <si>
    <t>15,1</t>
  </si>
  <si>
    <t>20,1</t>
  </si>
  <si>
    <t>54,1</t>
  </si>
  <si>
    <t>26,3</t>
  </si>
  <si>
    <t>11,1</t>
  </si>
  <si>
    <t>2,1</t>
  </si>
  <si>
    <t>28,2</t>
  </si>
  <si>
    <t>2,2</t>
  </si>
  <si>
    <t>482,6</t>
  </si>
  <si>
    <t>591,1</t>
  </si>
  <si>
    <t>723,5</t>
  </si>
  <si>
    <t>461,3</t>
  </si>
  <si>
    <t>427</t>
  </si>
  <si>
    <t>1363,5</t>
  </si>
  <si>
    <t>582,8</t>
  </si>
  <si>
    <t>580,5</t>
  </si>
  <si>
    <t>552,2</t>
  </si>
  <si>
    <t>564,4</t>
  </si>
  <si>
    <t>603,3</t>
  </si>
  <si>
    <t>346</t>
  </si>
  <si>
    <t>809</t>
  </si>
  <si>
    <t>623,9</t>
  </si>
  <si>
    <t>624,1</t>
  </si>
  <si>
    <t>579,9</t>
  </si>
  <si>
    <t>464,9</t>
  </si>
  <si>
    <t>633</t>
  </si>
  <si>
    <t>523</t>
  </si>
  <si>
    <t>728,3</t>
  </si>
  <si>
    <t>492,6</t>
  </si>
  <si>
    <t>563</t>
  </si>
  <si>
    <t>428,8</t>
  </si>
  <si>
    <t>457,4</t>
  </si>
  <si>
    <t>504,9</t>
  </si>
  <si>
    <t>475,3</t>
  </si>
  <si>
    <t>460,5</t>
  </si>
  <si>
    <t>563,7</t>
  </si>
  <si>
    <t>728,9</t>
  </si>
  <si>
    <t>462,7</t>
  </si>
  <si>
    <t>516,5</t>
  </si>
  <si>
    <t>516,9</t>
  </si>
  <si>
    <t>513,6</t>
  </si>
  <si>
    <t>472,5</t>
  </si>
  <si>
    <t>476,9</t>
  </si>
  <si>
    <t>473,8</t>
  </si>
  <si>
    <t>525,3</t>
  </si>
  <si>
    <t>481,7</t>
  </si>
  <si>
    <t>876,7</t>
  </si>
  <si>
    <t>475</t>
  </si>
  <si>
    <t>455,9</t>
  </si>
  <si>
    <t>485,5</t>
  </si>
  <si>
    <t>575,9</t>
  </si>
  <si>
    <t>428,9</t>
  </si>
  <si>
    <t>727,7</t>
  </si>
  <si>
    <t>419,5</t>
  </si>
  <si>
    <t>595,4</t>
  </si>
  <si>
    <t>739,9</t>
  </si>
  <si>
    <t>974,4</t>
  </si>
  <si>
    <t>568,3</t>
  </si>
  <si>
    <t>663,9</t>
  </si>
  <si>
    <t>531,4</t>
  </si>
  <si>
    <t>804</t>
  </si>
  <si>
    <t>421,7</t>
  </si>
  <si>
    <t>346,4</t>
  </si>
  <si>
    <t>473,4</t>
  </si>
  <si>
    <t>487,5</t>
  </si>
  <si>
    <t>543,7</t>
  </si>
  <si>
    <t>586,9</t>
  </si>
  <si>
    <t>437,3</t>
  </si>
  <si>
    <t>431,2</t>
  </si>
  <si>
    <t>468,8</t>
  </si>
  <si>
    <t>609,3</t>
  </si>
  <si>
    <t>552,9</t>
  </si>
  <si>
    <t>503,9</t>
  </si>
  <si>
    <t>525,6</t>
  </si>
  <si>
    <t>507,2</t>
  </si>
  <si>
    <t>506,5</t>
  </si>
  <si>
    <t>497,9</t>
  </si>
  <si>
    <t>516</t>
  </si>
  <si>
    <t>526,6</t>
  </si>
  <si>
    <t>518,4</t>
  </si>
  <si>
    <t>548,9</t>
  </si>
  <si>
    <t>463</t>
  </si>
  <si>
    <t>390</t>
  </si>
  <si>
    <t>445,5</t>
  </si>
  <si>
    <t>523,8</t>
  </si>
  <si>
    <t>565,1</t>
  </si>
  <si>
    <t>430,7</t>
  </si>
  <si>
    <t>Красных маршалов ул.</t>
  </si>
  <si>
    <t>Горького,ул.</t>
  </si>
  <si>
    <t xml:space="preserve">Бергавинова ул. </t>
  </si>
  <si>
    <t>Мичурина, ул.</t>
  </si>
  <si>
    <t>Ильича, ул</t>
  </si>
  <si>
    <t>Репина, ул.</t>
  </si>
  <si>
    <t>Пушкинская, ул.</t>
  </si>
  <si>
    <t>24,1</t>
  </si>
  <si>
    <t>24,2</t>
  </si>
  <si>
    <t>39,2</t>
  </si>
  <si>
    <t>634,9</t>
  </si>
  <si>
    <t>554,5</t>
  </si>
  <si>
    <t>994,1</t>
  </si>
  <si>
    <t>448</t>
  </si>
  <si>
    <t>565</t>
  </si>
  <si>
    <t>566,1</t>
  </si>
  <si>
    <t>505,2</t>
  </si>
  <si>
    <t>509,2</t>
  </si>
  <si>
    <t>568,9</t>
  </si>
  <si>
    <t>479,9</t>
  </si>
  <si>
    <t>557,3</t>
  </si>
  <si>
    <t>451,2</t>
  </si>
  <si>
    <t>719,4</t>
  </si>
  <si>
    <t>454,3</t>
  </si>
  <si>
    <t>479,4</t>
  </si>
  <si>
    <t>462,4</t>
  </si>
  <si>
    <t>466,7</t>
  </si>
  <si>
    <t>420,4</t>
  </si>
  <si>
    <t>886,1</t>
  </si>
  <si>
    <t>533,8</t>
  </si>
  <si>
    <t>24,3</t>
  </si>
  <si>
    <t>26,1</t>
  </si>
  <si>
    <t>50,1</t>
  </si>
  <si>
    <t>462,1</t>
  </si>
  <si>
    <t>465,9</t>
  </si>
  <si>
    <t>467,9</t>
  </si>
  <si>
    <t>46,1</t>
  </si>
  <si>
    <t>Целлюлозная УЛ.</t>
  </si>
  <si>
    <t>Добролюбова УЛ.</t>
  </si>
  <si>
    <t>Партизанская УЛ.</t>
  </si>
  <si>
    <t>Химиков, ул.</t>
  </si>
  <si>
    <t>64,1</t>
  </si>
  <si>
    <t>Лот 1 Территориальный округ Северный</t>
  </si>
  <si>
    <t xml:space="preserve"> Приложение №4
  извещению и </t>
  </si>
  <si>
    <t>415,8</t>
  </si>
  <si>
    <t>Ударников,ул.</t>
  </si>
  <si>
    <t>598,3</t>
  </si>
  <si>
    <t xml:space="preserve">конкурсной документации 
 о проведении открытого конкурса от 24.03.2017 № 729р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</si>
</sst>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49" fontId="4" fillId="33" borderId="18" xfId="52" applyNumberFormat="1" applyFont="1" applyFill="1" applyBorder="1" applyAlignment="1">
      <alignment horizontal="left" wrapText="1"/>
      <protection/>
    </xf>
    <xf numFmtId="49" fontId="6" fillId="33" borderId="19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wrapText="1"/>
    </xf>
    <xf numFmtId="49" fontId="4" fillId="33" borderId="20" xfId="52" applyNumberFormat="1" applyFont="1" applyFill="1" applyBorder="1" applyAlignment="1">
      <alignment horizontal="left" wrapText="1"/>
      <protection/>
    </xf>
    <xf numFmtId="175" fontId="4" fillId="33" borderId="10" xfId="52" applyNumberFormat="1" applyFont="1" applyFill="1" applyBorder="1" applyAlignment="1">
      <alignment horizontal="left" wrapText="1"/>
      <protection/>
    </xf>
    <xf numFmtId="49" fontId="4" fillId="33" borderId="21" xfId="0" applyNumberFormat="1" applyFont="1" applyFill="1" applyBorder="1" applyAlignment="1">
      <alignment horizontal="left" wrapText="1"/>
    </xf>
    <xf numFmtId="49" fontId="4" fillId="33" borderId="10" xfId="52" applyNumberFormat="1" applyFont="1" applyFill="1" applyBorder="1" applyAlignment="1">
      <alignment horizontal="left" wrapText="1"/>
      <protection/>
    </xf>
    <xf numFmtId="49" fontId="4" fillId="33" borderId="22" xfId="52" applyNumberFormat="1" applyFont="1" applyFill="1" applyBorder="1" applyAlignment="1">
      <alignment horizontal="left" wrapText="1"/>
      <protection/>
    </xf>
    <xf numFmtId="49" fontId="5" fillId="33" borderId="19" xfId="0" applyNumberFormat="1" applyFont="1" applyFill="1" applyBorder="1" applyAlignment="1">
      <alignment horizontal="center" wrapText="1"/>
    </xf>
    <xf numFmtId="174" fontId="7" fillId="33" borderId="23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horizontal="right"/>
    </xf>
    <xf numFmtId="2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0" xfId="52" applyNumberFormat="1" applyFont="1" applyFill="1" applyBorder="1" applyAlignment="1">
      <alignment horizontal="center" wrapText="1"/>
      <protection/>
    </xf>
    <xf numFmtId="0" fontId="1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12"/>
  <sheetViews>
    <sheetView tabSelected="1" zoomScale="82" zoomScaleNormal="82" zoomScaleSheetLayoutView="100" zoomScalePageLayoutView="34" workbookViewId="0" topLeftCell="A1">
      <selection activeCell="C3" sqref="C3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8" width="11.25390625" style="1" customWidth="1"/>
    <col min="9" max="18" width="11.125" style="1" bestFit="1" customWidth="1"/>
    <col min="19" max="38" width="9.125" style="1" customWidth="1"/>
    <col min="39" max="39" width="10.875" style="1" customWidth="1"/>
    <col min="40" max="56" width="9.125" style="1" customWidth="1"/>
    <col min="57" max="57" width="12.125" style="1" customWidth="1"/>
    <col min="58" max="58" width="11.00390625" style="1" customWidth="1"/>
    <col min="59" max="59" width="11.75390625" style="1" customWidth="1"/>
    <col min="60" max="60" width="12.625" style="1" customWidth="1"/>
    <col min="61" max="62" width="11.375" style="1" customWidth="1"/>
    <col min="63" max="63" width="12.00390625" style="1" customWidth="1"/>
    <col min="64" max="64" width="11.75390625" style="1" customWidth="1"/>
    <col min="65" max="65" width="11.00390625" style="1" customWidth="1"/>
    <col min="66" max="66" width="10.75390625" style="1" customWidth="1"/>
    <col min="67" max="67" width="11.625" style="1" customWidth="1"/>
    <col min="68" max="93" width="9.125" style="1" customWidth="1"/>
    <col min="94" max="94" width="11.75390625" style="1" customWidth="1"/>
    <col min="95" max="98" width="9.125" style="1" customWidth="1"/>
    <col min="99" max="100" width="11.125" style="1" bestFit="1" customWidth="1"/>
    <col min="101" max="101" width="10.00390625" style="1" customWidth="1"/>
    <col min="102" max="102" width="11.625" style="1" customWidth="1"/>
    <col min="103" max="103" width="12.00390625" style="1" customWidth="1"/>
    <col min="104" max="104" width="11.00390625" style="1" customWidth="1"/>
    <col min="105" max="105" width="10.75390625" style="1" customWidth="1"/>
    <col min="106" max="111" width="9.125" style="1" customWidth="1"/>
    <col min="112" max="112" width="10.375" style="28" customWidth="1"/>
    <col min="113" max="114" width="9.125" style="1" customWidth="1"/>
    <col min="115" max="115" width="10.75390625" style="1" customWidth="1"/>
    <col min="116" max="122" width="9.125" style="1" customWidth="1"/>
    <col min="123" max="123" width="10.75390625" style="1" customWidth="1"/>
    <col min="124" max="124" width="10.125" style="1" customWidth="1"/>
    <col min="125" max="125" width="12.125" style="1" customWidth="1"/>
    <col min="126" max="126" width="10.625" style="1" customWidth="1"/>
    <col min="127" max="127" width="13.375" style="1" customWidth="1"/>
    <col min="128" max="16384" width="9.125" style="1" customWidth="1"/>
  </cols>
  <sheetData>
    <row r="1" spans="2:112" s="5" customFormat="1" ht="27" customHeight="1">
      <c r="B1" s="6"/>
      <c r="C1" s="51" t="s">
        <v>219</v>
      </c>
      <c r="D1" s="51"/>
      <c r="E1" s="51"/>
      <c r="F1" s="51"/>
      <c r="G1" s="9"/>
      <c r="CU1" s="9"/>
      <c r="DH1" s="28"/>
    </row>
    <row r="2" spans="2:112" s="5" customFormat="1" ht="41.25" customHeight="1">
      <c r="B2" s="7"/>
      <c r="C2" s="51" t="s">
        <v>223</v>
      </c>
      <c r="D2" s="51"/>
      <c r="E2" s="51"/>
      <c r="F2" s="51"/>
      <c r="G2" s="43"/>
      <c r="CU2" s="9"/>
      <c r="DH2" s="28"/>
    </row>
    <row r="3" spans="1:112" s="8" customFormat="1" ht="63" customHeight="1">
      <c r="A3" s="52" t="s">
        <v>21</v>
      </c>
      <c r="B3" s="52"/>
      <c r="DH3" s="45"/>
    </row>
    <row r="4" spans="1:112" s="5" customFormat="1" ht="18.75" customHeight="1">
      <c r="A4" s="55" t="s">
        <v>218</v>
      </c>
      <c r="B4" s="55"/>
      <c r="DH4" s="28"/>
    </row>
    <row r="5" spans="1:127" s="9" customFormat="1" ht="39" customHeight="1">
      <c r="A5" s="53" t="s">
        <v>7</v>
      </c>
      <c r="B5" s="54" t="s">
        <v>8</v>
      </c>
      <c r="C5" s="30" t="s">
        <v>52</v>
      </c>
      <c r="D5" s="30" t="s">
        <v>52</v>
      </c>
      <c r="E5" s="30" t="s">
        <v>52</v>
      </c>
      <c r="F5" s="30" t="s">
        <v>52</v>
      </c>
      <c r="G5" s="30" t="s">
        <v>52</v>
      </c>
      <c r="H5" s="30" t="s">
        <v>53</v>
      </c>
      <c r="I5" s="30" t="s">
        <v>61</v>
      </c>
      <c r="J5" s="33" t="s">
        <v>62</v>
      </c>
      <c r="K5" s="33" t="s">
        <v>62</v>
      </c>
      <c r="L5" s="33" t="s">
        <v>62</v>
      </c>
      <c r="M5" s="30" t="s">
        <v>53</v>
      </c>
      <c r="N5" s="30" t="s">
        <v>61</v>
      </c>
      <c r="O5" s="30" t="s">
        <v>61</v>
      </c>
      <c r="P5" s="33" t="s">
        <v>65</v>
      </c>
      <c r="Q5" s="33" t="s">
        <v>66</v>
      </c>
      <c r="R5" s="33" t="s">
        <v>66</v>
      </c>
      <c r="S5" s="33" t="s">
        <v>67</v>
      </c>
      <c r="T5" s="33" t="s">
        <v>67</v>
      </c>
      <c r="U5" s="33" t="s">
        <v>67</v>
      </c>
      <c r="V5" s="33" t="s">
        <v>53</v>
      </c>
      <c r="W5" s="33" t="s">
        <v>53</v>
      </c>
      <c r="X5" s="33" t="s">
        <v>53</v>
      </c>
      <c r="Y5" s="33" t="s">
        <v>53</v>
      </c>
      <c r="Z5" s="33" t="s">
        <v>68</v>
      </c>
      <c r="AA5" s="33" t="s">
        <v>68</v>
      </c>
      <c r="AB5" s="33" t="s">
        <v>68</v>
      </c>
      <c r="AC5" s="33" t="s">
        <v>68</v>
      </c>
      <c r="AD5" s="33" t="s">
        <v>69</v>
      </c>
      <c r="AE5" s="33" t="s">
        <v>69</v>
      </c>
      <c r="AF5" s="33" t="s">
        <v>69</v>
      </c>
      <c r="AG5" s="33" t="s">
        <v>69</v>
      </c>
      <c r="AH5" s="33" t="s">
        <v>69</v>
      </c>
      <c r="AI5" s="33" t="s">
        <v>70</v>
      </c>
      <c r="AJ5" s="33" t="s">
        <v>71</v>
      </c>
      <c r="AK5" s="33" t="s">
        <v>71</v>
      </c>
      <c r="AL5" s="33" t="s">
        <v>71</v>
      </c>
      <c r="AM5" s="33" t="s">
        <v>72</v>
      </c>
      <c r="AN5" s="33" t="s">
        <v>66</v>
      </c>
      <c r="AO5" s="33" t="s">
        <v>73</v>
      </c>
      <c r="AP5" s="33" t="s">
        <v>74</v>
      </c>
      <c r="AQ5" s="33" t="s">
        <v>75</v>
      </c>
      <c r="AR5" s="33" t="s">
        <v>76</v>
      </c>
      <c r="AS5" s="33" t="s">
        <v>76</v>
      </c>
      <c r="AT5" s="33" t="s">
        <v>76</v>
      </c>
      <c r="AU5" s="33" t="s">
        <v>77</v>
      </c>
      <c r="AV5" s="33" t="s">
        <v>77</v>
      </c>
      <c r="AW5" s="33" t="s">
        <v>77</v>
      </c>
      <c r="AX5" s="33" t="s">
        <v>77</v>
      </c>
      <c r="AY5" s="33" t="s">
        <v>61</v>
      </c>
      <c r="AZ5" s="33" t="s">
        <v>61</v>
      </c>
      <c r="BA5" s="33" t="s">
        <v>61</v>
      </c>
      <c r="BB5" s="33" t="s">
        <v>65</v>
      </c>
      <c r="BC5" s="33" t="s">
        <v>78</v>
      </c>
      <c r="BD5" s="33" t="s">
        <v>75</v>
      </c>
      <c r="BE5" s="33" t="s">
        <v>67</v>
      </c>
      <c r="BF5" s="33" t="s">
        <v>67</v>
      </c>
      <c r="BG5" s="33" t="s">
        <v>68</v>
      </c>
      <c r="BH5" s="33" t="s">
        <v>68</v>
      </c>
      <c r="BI5" s="33" t="s">
        <v>68</v>
      </c>
      <c r="BJ5" s="33" t="s">
        <v>68</v>
      </c>
      <c r="BK5" s="33" t="s">
        <v>69</v>
      </c>
      <c r="BL5" s="33" t="s">
        <v>79</v>
      </c>
      <c r="BM5" s="33" t="s">
        <v>79</v>
      </c>
      <c r="BN5" s="33" t="s">
        <v>79</v>
      </c>
      <c r="BO5" s="33" t="s">
        <v>79</v>
      </c>
      <c r="BP5" s="33" t="s">
        <v>79</v>
      </c>
      <c r="BQ5" s="33" t="s">
        <v>79</v>
      </c>
      <c r="BR5" s="33" t="s">
        <v>61</v>
      </c>
      <c r="BS5" s="33" t="s">
        <v>61</v>
      </c>
      <c r="BT5" s="33" t="s">
        <v>61</v>
      </c>
      <c r="BU5" s="33" t="s">
        <v>80</v>
      </c>
      <c r="BV5" s="33" t="s">
        <v>80</v>
      </c>
      <c r="BW5" s="33" t="s">
        <v>80</v>
      </c>
      <c r="BX5" s="33" t="s">
        <v>65</v>
      </c>
      <c r="BY5" s="33" t="s">
        <v>66</v>
      </c>
      <c r="BZ5" s="33" t="s">
        <v>66</v>
      </c>
      <c r="CA5" s="33" t="s">
        <v>67</v>
      </c>
      <c r="CB5" s="33" t="s">
        <v>68</v>
      </c>
      <c r="CC5" s="33" t="s">
        <v>68</v>
      </c>
      <c r="CD5" s="33" t="s">
        <v>68</v>
      </c>
      <c r="CE5" s="33" t="s">
        <v>68</v>
      </c>
      <c r="CF5" s="33" t="s">
        <v>68</v>
      </c>
      <c r="CG5" s="33" t="s">
        <v>71</v>
      </c>
      <c r="CH5" s="33" t="s">
        <v>71</v>
      </c>
      <c r="CI5" s="33" t="s">
        <v>71</v>
      </c>
      <c r="CJ5" s="33" t="s">
        <v>71</v>
      </c>
      <c r="CK5" s="33" t="s">
        <v>71</v>
      </c>
      <c r="CL5" s="33" t="s">
        <v>76</v>
      </c>
      <c r="CM5" s="33" t="s">
        <v>81</v>
      </c>
      <c r="CN5" s="33" t="s">
        <v>76</v>
      </c>
      <c r="CO5" s="33" t="s">
        <v>82</v>
      </c>
      <c r="CP5" s="33" t="s">
        <v>83</v>
      </c>
      <c r="CQ5" s="33" t="s">
        <v>84</v>
      </c>
      <c r="CR5" s="37" t="s">
        <v>176</v>
      </c>
      <c r="CS5" s="38" t="s">
        <v>76</v>
      </c>
      <c r="CT5" s="38" t="s">
        <v>80</v>
      </c>
      <c r="CU5" s="33" t="s">
        <v>82</v>
      </c>
      <c r="CV5" s="38" t="s">
        <v>177</v>
      </c>
      <c r="CW5" s="38" t="s">
        <v>177</v>
      </c>
      <c r="CX5" s="38" t="s">
        <v>221</v>
      </c>
      <c r="CY5" s="33" t="s">
        <v>67</v>
      </c>
      <c r="CZ5" s="33" t="s">
        <v>67</v>
      </c>
      <c r="DA5" s="37" t="s">
        <v>176</v>
      </c>
      <c r="DB5" s="33" t="s">
        <v>81</v>
      </c>
      <c r="DC5" s="38" t="s">
        <v>178</v>
      </c>
      <c r="DD5" s="38" t="s">
        <v>72</v>
      </c>
      <c r="DE5" s="38" t="s">
        <v>179</v>
      </c>
      <c r="DF5" s="33" t="s">
        <v>75</v>
      </c>
      <c r="DG5" s="33" t="s">
        <v>75</v>
      </c>
      <c r="DH5" s="46" t="s">
        <v>75</v>
      </c>
      <c r="DI5" s="33" t="s">
        <v>75</v>
      </c>
      <c r="DJ5" s="38" t="s">
        <v>180</v>
      </c>
      <c r="DK5" s="38" t="s">
        <v>180</v>
      </c>
      <c r="DL5" s="38" t="s">
        <v>181</v>
      </c>
      <c r="DM5" s="38" t="s">
        <v>181</v>
      </c>
      <c r="DN5" s="38" t="s">
        <v>182</v>
      </c>
      <c r="DO5" s="33" t="s">
        <v>75</v>
      </c>
      <c r="DP5" s="33" t="s">
        <v>75</v>
      </c>
      <c r="DQ5" s="38" t="s">
        <v>180</v>
      </c>
      <c r="DR5" s="38" t="s">
        <v>180</v>
      </c>
      <c r="DS5" s="29" t="s">
        <v>213</v>
      </c>
      <c r="DT5" s="29" t="s">
        <v>214</v>
      </c>
      <c r="DU5" s="29" t="s">
        <v>215</v>
      </c>
      <c r="DV5" s="29" t="s">
        <v>216</v>
      </c>
      <c r="DW5" s="29" t="s">
        <v>216</v>
      </c>
    </row>
    <row r="6" spans="1:127" s="9" customFormat="1" ht="27" customHeight="1">
      <c r="A6" s="53"/>
      <c r="B6" s="54"/>
      <c r="C6" s="31" t="s">
        <v>42</v>
      </c>
      <c r="D6" s="31" t="s">
        <v>43</v>
      </c>
      <c r="E6" s="31" t="s">
        <v>44</v>
      </c>
      <c r="F6" s="31" t="s">
        <v>46</v>
      </c>
      <c r="G6" s="31" t="s">
        <v>47</v>
      </c>
      <c r="H6" s="31" t="s">
        <v>54</v>
      </c>
      <c r="I6" s="34" t="s">
        <v>24</v>
      </c>
      <c r="J6" s="34" t="s">
        <v>63</v>
      </c>
      <c r="K6" s="34" t="s">
        <v>64</v>
      </c>
      <c r="L6" s="34" t="s">
        <v>26</v>
      </c>
      <c r="M6" s="34" t="s">
        <v>31</v>
      </c>
      <c r="N6" s="33" t="s">
        <v>42</v>
      </c>
      <c r="O6" s="33" t="s">
        <v>85</v>
      </c>
      <c r="P6" s="36" t="s">
        <v>34</v>
      </c>
      <c r="Q6" s="36" t="s">
        <v>28</v>
      </c>
      <c r="R6" s="36" t="s">
        <v>38</v>
      </c>
      <c r="S6" s="36" t="s">
        <v>30</v>
      </c>
      <c r="T6" s="36" t="s">
        <v>86</v>
      </c>
      <c r="U6" s="36" t="s">
        <v>87</v>
      </c>
      <c r="V6" s="36" t="s">
        <v>28</v>
      </c>
      <c r="W6" s="36" t="s">
        <v>32</v>
      </c>
      <c r="X6" s="36" t="s">
        <v>36</v>
      </c>
      <c r="Y6" s="36" t="s">
        <v>23</v>
      </c>
      <c r="Z6" s="36" t="s">
        <v>34</v>
      </c>
      <c r="AA6" s="36" t="s">
        <v>40</v>
      </c>
      <c r="AB6" s="36" t="s">
        <v>24</v>
      </c>
      <c r="AC6" s="36" t="s">
        <v>88</v>
      </c>
      <c r="AD6" s="36" t="s">
        <v>33</v>
      </c>
      <c r="AE6" s="36" t="s">
        <v>36</v>
      </c>
      <c r="AF6" s="36" t="s">
        <v>39</v>
      </c>
      <c r="AG6" s="36" t="s">
        <v>89</v>
      </c>
      <c r="AH6" s="36" t="s">
        <v>90</v>
      </c>
      <c r="AI6" s="36" t="s">
        <v>30</v>
      </c>
      <c r="AJ6" s="36" t="s">
        <v>34</v>
      </c>
      <c r="AK6" s="36" t="s">
        <v>24</v>
      </c>
      <c r="AL6" s="36" t="s">
        <v>43</v>
      </c>
      <c r="AM6" s="36" t="s">
        <v>45</v>
      </c>
      <c r="AN6" s="36" t="s">
        <v>30</v>
      </c>
      <c r="AO6" s="36" t="s">
        <v>35</v>
      </c>
      <c r="AP6" s="36" t="s">
        <v>40</v>
      </c>
      <c r="AQ6" s="36" t="s">
        <v>50</v>
      </c>
      <c r="AR6" s="36" t="s">
        <v>25</v>
      </c>
      <c r="AS6" s="36" t="s">
        <v>27</v>
      </c>
      <c r="AT6" s="36" t="s">
        <v>91</v>
      </c>
      <c r="AU6" s="36" t="s">
        <v>37</v>
      </c>
      <c r="AV6" s="36" t="s">
        <v>23</v>
      </c>
      <c r="AW6" s="36" t="s">
        <v>40</v>
      </c>
      <c r="AX6" s="36" t="s">
        <v>24</v>
      </c>
      <c r="AY6" s="36" t="s">
        <v>43</v>
      </c>
      <c r="AZ6" s="36" t="s">
        <v>45</v>
      </c>
      <c r="BA6" s="36" t="s">
        <v>47</v>
      </c>
      <c r="BB6" s="36" t="s">
        <v>38</v>
      </c>
      <c r="BC6" s="36" t="s">
        <v>37</v>
      </c>
      <c r="BD6" s="36" t="s">
        <v>92</v>
      </c>
      <c r="BE6" s="36" t="s">
        <v>33</v>
      </c>
      <c r="BF6" s="36" t="s">
        <v>23</v>
      </c>
      <c r="BG6" s="36" t="s">
        <v>93</v>
      </c>
      <c r="BH6" s="36" t="s">
        <v>41</v>
      </c>
      <c r="BI6" s="36" t="s">
        <v>89</v>
      </c>
      <c r="BJ6" s="36" t="s">
        <v>43</v>
      </c>
      <c r="BK6" s="36" t="s">
        <v>41</v>
      </c>
      <c r="BL6" s="36" t="s">
        <v>29</v>
      </c>
      <c r="BM6" s="36" t="s">
        <v>94</v>
      </c>
      <c r="BN6" s="36" t="s">
        <v>35</v>
      </c>
      <c r="BO6" s="36" t="s">
        <v>89</v>
      </c>
      <c r="BP6" s="36" t="s">
        <v>42</v>
      </c>
      <c r="BQ6" s="36" t="s">
        <v>46</v>
      </c>
      <c r="BR6" s="36" t="s">
        <v>34</v>
      </c>
      <c r="BS6" s="36" t="s">
        <v>23</v>
      </c>
      <c r="BT6" s="36" t="s">
        <v>48</v>
      </c>
      <c r="BU6" s="36" t="s">
        <v>23</v>
      </c>
      <c r="BV6" s="36" t="s">
        <v>40</v>
      </c>
      <c r="BW6" s="36" t="s">
        <v>24</v>
      </c>
      <c r="BX6" s="36" t="s">
        <v>36</v>
      </c>
      <c r="BY6" s="36" t="s">
        <v>36</v>
      </c>
      <c r="BZ6" s="36" t="s">
        <v>39</v>
      </c>
      <c r="CA6" s="36" t="s">
        <v>95</v>
      </c>
      <c r="CB6" s="36" t="s">
        <v>42</v>
      </c>
      <c r="CC6" s="36" t="s">
        <v>45</v>
      </c>
      <c r="CD6" s="36" t="s">
        <v>46</v>
      </c>
      <c r="CE6" s="36" t="s">
        <v>47</v>
      </c>
      <c r="CF6" s="36" t="s">
        <v>48</v>
      </c>
      <c r="CG6" s="36" t="s">
        <v>37</v>
      </c>
      <c r="CH6" s="36" t="s">
        <v>38</v>
      </c>
      <c r="CI6" s="36" t="s">
        <v>41</v>
      </c>
      <c r="CJ6" s="36" t="s">
        <v>44</v>
      </c>
      <c r="CK6" s="36" t="s">
        <v>50</v>
      </c>
      <c r="CL6" s="36" t="s">
        <v>23</v>
      </c>
      <c r="CM6" s="36" t="s">
        <v>41</v>
      </c>
      <c r="CN6" s="36" t="s">
        <v>96</v>
      </c>
      <c r="CO6" s="36" t="s">
        <v>32</v>
      </c>
      <c r="CP6" s="36" t="s">
        <v>38</v>
      </c>
      <c r="CQ6" s="36" t="s">
        <v>49</v>
      </c>
      <c r="CR6" s="37" t="s">
        <v>44</v>
      </c>
      <c r="CS6" s="37" t="s">
        <v>38</v>
      </c>
      <c r="CT6" s="37" t="s">
        <v>36</v>
      </c>
      <c r="CU6" s="37" t="s">
        <v>30</v>
      </c>
      <c r="CV6" s="37" t="s">
        <v>32</v>
      </c>
      <c r="CW6" s="37" t="s">
        <v>39</v>
      </c>
      <c r="CX6" s="37" t="s">
        <v>23</v>
      </c>
      <c r="CY6" s="37" t="s">
        <v>41</v>
      </c>
      <c r="CZ6" s="37" t="s">
        <v>43</v>
      </c>
      <c r="DA6" s="37" t="s">
        <v>38</v>
      </c>
      <c r="DB6" s="37" t="s">
        <v>50</v>
      </c>
      <c r="DC6" s="37" t="s">
        <v>39</v>
      </c>
      <c r="DD6" s="37" t="s">
        <v>31</v>
      </c>
      <c r="DE6" s="37" t="s">
        <v>23</v>
      </c>
      <c r="DF6" s="37" t="s">
        <v>48</v>
      </c>
      <c r="DG6" s="37" t="s">
        <v>183</v>
      </c>
      <c r="DH6" s="47" t="s">
        <v>47</v>
      </c>
      <c r="DI6" s="37" t="s">
        <v>184</v>
      </c>
      <c r="DJ6" s="37" t="s">
        <v>185</v>
      </c>
      <c r="DK6" s="37" t="s">
        <v>24</v>
      </c>
      <c r="DL6" s="37" t="s">
        <v>36</v>
      </c>
      <c r="DM6" s="37" t="s">
        <v>38</v>
      </c>
      <c r="DN6" s="37" t="s">
        <v>30</v>
      </c>
      <c r="DO6" s="37" t="s">
        <v>206</v>
      </c>
      <c r="DP6" s="37" t="s">
        <v>207</v>
      </c>
      <c r="DQ6" s="37" t="s">
        <v>208</v>
      </c>
      <c r="DR6" s="37" t="s">
        <v>212</v>
      </c>
      <c r="DS6" s="39" t="s">
        <v>47</v>
      </c>
      <c r="DT6" s="39" t="s">
        <v>51</v>
      </c>
      <c r="DU6" s="39" t="s">
        <v>217</v>
      </c>
      <c r="DV6" s="39" t="s">
        <v>46</v>
      </c>
      <c r="DW6" s="39" t="s">
        <v>42</v>
      </c>
    </row>
    <row r="7" spans="1:127" s="5" customFormat="1" ht="18.75" customHeight="1">
      <c r="A7" s="10"/>
      <c r="B7" s="10" t="s">
        <v>9</v>
      </c>
      <c r="C7" s="32" t="s">
        <v>55</v>
      </c>
      <c r="D7" s="32" t="s">
        <v>56</v>
      </c>
      <c r="E7" s="32" t="s">
        <v>57</v>
      </c>
      <c r="F7" s="32" t="s">
        <v>58</v>
      </c>
      <c r="G7" s="32" t="s">
        <v>59</v>
      </c>
      <c r="H7" s="32" t="s">
        <v>60</v>
      </c>
      <c r="I7" s="35">
        <v>489.9</v>
      </c>
      <c r="J7" s="35">
        <v>455.9</v>
      </c>
      <c r="K7" s="35">
        <v>459.8</v>
      </c>
      <c r="L7" s="35">
        <v>517.2</v>
      </c>
      <c r="M7" s="35">
        <v>516.1</v>
      </c>
      <c r="N7" s="33" t="s">
        <v>97</v>
      </c>
      <c r="O7" s="33" t="s">
        <v>98</v>
      </c>
      <c r="P7" s="33" t="s">
        <v>99</v>
      </c>
      <c r="Q7" s="33" t="s">
        <v>100</v>
      </c>
      <c r="R7" s="33" t="s">
        <v>101</v>
      </c>
      <c r="S7" s="33" t="s">
        <v>102</v>
      </c>
      <c r="T7" s="33" t="s">
        <v>103</v>
      </c>
      <c r="U7" s="33" t="s">
        <v>104</v>
      </c>
      <c r="V7" s="33" t="s">
        <v>105</v>
      </c>
      <c r="W7" s="33" t="s">
        <v>106</v>
      </c>
      <c r="X7" s="33" t="s">
        <v>107</v>
      </c>
      <c r="Y7" s="33" t="s">
        <v>108</v>
      </c>
      <c r="Z7" s="33" t="s">
        <v>109</v>
      </c>
      <c r="AA7" s="33" t="s">
        <v>110</v>
      </c>
      <c r="AB7" s="33" t="s">
        <v>111</v>
      </c>
      <c r="AC7" s="33" t="s">
        <v>112</v>
      </c>
      <c r="AD7" s="33" t="s">
        <v>113</v>
      </c>
      <c r="AE7" s="33" t="s">
        <v>114</v>
      </c>
      <c r="AF7" s="33" t="s">
        <v>115</v>
      </c>
      <c r="AG7" s="33" t="s">
        <v>116</v>
      </c>
      <c r="AH7" s="33" t="s">
        <v>117</v>
      </c>
      <c r="AI7" s="33" t="s">
        <v>118</v>
      </c>
      <c r="AJ7" s="33" t="s">
        <v>119</v>
      </c>
      <c r="AK7" s="33" t="s">
        <v>120</v>
      </c>
      <c r="AL7" s="33" t="s">
        <v>121</v>
      </c>
      <c r="AM7" s="33" t="s">
        <v>122</v>
      </c>
      <c r="AN7" s="33" t="s">
        <v>123</v>
      </c>
      <c r="AO7" s="33" t="s">
        <v>124</v>
      </c>
      <c r="AP7" s="33" t="s">
        <v>125</v>
      </c>
      <c r="AQ7" s="33" t="s">
        <v>126</v>
      </c>
      <c r="AR7" s="33" t="s">
        <v>127</v>
      </c>
      <c r="AS7" s="33" t="s">
        <v>128</v>
      </c>
      <c r="AT7" s="33" t="s">
        <v>129</v>
      </c>
      <c r="AU7" s="33" t="s">
        <v>130</v>
      </c>
      <c r="AV7" s="33" t="s">
        <v>131</v>
      </c>
      <c r="AW7" s="33" t="s">
        <v>97</v>
      </c>
      <c r="AX7" s="33" t="s">
        <v>132</v>
      </c>
      <c r="AY7" s="33" t="s">
        <v>133</v>
      </c>
      <c r="AZ7" s="33" t="s">
        <v>124</v>
      </c>
      <c r="BA7" s="33" t="s">
        <v>134</v>
      </c>
      <c r="BB7" s="33" t="s">
        <v>135</v>
      </c>
      <c r="BC7" s="33" t="s">
        <v>136</v>
      </c>
      <c r="BD7" s="33" t="s">
        <v>137</v>
      </c>
      <c r="BE7" s="33" t="s">
        <v>138</v>
      </c>
      <c r="BF7" s="33" t="s">
        <v>139</v>
      </c>
      <c r="BG7" s="33" t="s">
        <v>140</v>
      </c>
      <c r="BH7" s="33" t="s">
        <v>141</v>
      </c>
      <c r="BI7" s="33" t="s">
        <v>142</v>
      </c>
      <c r="BJ7" s="33" t="s">
        <v>143</v>
      </c>
      <c r="BK7" s="33" t="s">
        <v>144</v>
      </c>
      <c r="BL7" s="33" t="s">
        <v>145</v>
      </c>
      <c r="BM7" s="33" t="s">
        <v>146</v>
      </c>
      <c r="BN7" s="33" t="s">
        <v>147</v>
      </c>
      <c r="BO7" s="33" t="s">
        <v>148</v>
      </c>
      <c r="BP7" s="33" t="s">
        <v>149</v>
      </c>
      <c r="BQ7" s="33" t="s">
        <v>150</v>
      </c>
      <c r="BR7" s="33" t="s">
        <v>151</v>
      </c>
      <c r="BS7" s="33" t="s">
        <v>152</v>
      </c>
      <c r="BT7" s="33" t="s">
        <v>153</v>
      </c>
      <c r="BU7" s="33" t="s">
        <v>154</v>
      </c>
      <c r="BV7" s="33" t="s">
        <v>128</v>
      </c>
      <c r="BW7" s="33" t="s">
        <v>155</v>
      </c>
      <c r="BX7" s="33" t="s">
        <v>156</v>
      </c>
      <c r="BY7" s="33" t="s">
        <v>157</v>
      </c>
      <c r="BZ7" s="33" t="s">
        <v>158</v>
      </c>
      <c r="CA7" s="33" t="s">
        <v>159</v>
      </c>
      <c r="CB7" s="33" t="s">
        <v>160</v>
      </c>
      <c r="CC7" s="33" t="s">
        <v>161</v>
      </c>
      <c r="CD7" s="33" t="s">
        <v>162</v>
      </c>
      <c r="CE7" s="33" t="s">
        <v>163</v>
      </c>
      <c r="CF7" s="33" t="s">
        <v>164</v>
      </c>
      <c r="CG7" s="33" t="s">
        <v>165</v>
      </c>
      <c r="CH7" s="33" t="s">
        <v>166</v>
      </c>
      <c r="CI7" s="33" t="s">
        <v>167</v>
      </c>
      <c r="CJ7" s="33" t="s">
        <v>168</v>
      </c>
      <c r="CK7" s="33" t="s">
        <v>169</v>
      </c>
      <c r="CL7" s="33" t="s">
        <v>170</v>
      </c>
      <c r="CM7" s="33" t="s">
        <v>171</v>
      </c>
      <c r="CN7" s="33" t="s">
        <v>172</v>
      </c>
      <c r="CO7" s="33" t="s">
        <v>173</v>
      </c>
      <c r="CP7" s="33" t="s">
        <v>174</v>
      </c>
      <c r="CQ7" s="33" t="s">
        <v>175</v>
      </c>
      <c r="CR7" s="37" t="s">
        <v>186</v>
      </c>
      <c r="CS7" s="37" t="s">
        <v>187</v>
      </c>
      <c r="CT7" s="37" t="s">
        <v>188</v>
      </c>
      <c r="CU7" s="37" t="s">
        <v>189</v>
      </c>
      <c r="CV7" s="37" t="s">
        <v>190</v>
      </c>
      <c r="CW7" s="37" t="s">
        <v>191</v>
      </c>
      <c r="CX7" s="37" t="s">
        <v>222</v>
      </c>
      <c r="CY7" s="37" t="s">
        <v>192</v>
      </c>
      <c r="CZ7" s="37" t="s">
        <v>193</v>
      </c>
      <c r="DA7" s="37" t="s">
        <v>194</v>
      </c>
      <c r="DB7" s="37" t="s">
        <v>195</v>
      </c>
      <c r="DC7" s="37" t="s">
        <v>196</v>
      </c>
      <c r="DD7" s="37" t="s">
        <v>197</v>
      </c>
      <c r="DE7" s="37" t="s">
        <v>198</v>
      </c>
      <c r="DF7" s="37" t="s">
        <v>199</v>
      </c>
      <c r="DG7" s="37" t="s">
        <v>200</v>
      </c>
      <c r="DH7" s="47" t="s">
        <v>137</v>
      </c>
      <c r="DI7" s="37" t="s">
        <v>201</v>
      </c>
      <c r="DJ7" s="37" t="s">
        <v>202</v>
      </c>
      <c r="DK7" s="37" t="s">
        <v>220</v>
      </c>
      <c r="DL7" s="37" t="s">
        <v>203</v>
      </c>
      <c r="DM7" s="37" t="s">
        <v>204</v>
      </c>
      <c r="DN7" s="37" t="s">
        <v>205</v>
      </c>
      <c r="DO7" s="37" t="s">
        <v>209</v>
      </c>
      <c r="DP7" s="37" t="s">
        <v>210</v>
      </c>
      <c r="DQ7" s="37" t="s">
        <v>211</v>
      </c>
      <c r="DR7" s="33" t="s">
        <v>137</v>
      </c>
      <c r="DS7" s="40">
        <v>3735.1</v>
      </c>
      <c r="DT7" s="40">
        <v>3946.3</v>
      </c>
      <c r="DU7" s="40">
        <v>3765.4</v>
      </c>
      <c r="DV7" s="40">
        <v>2309.2</v>
      </c>
      <c r="DW7" s="40">
        <v>2536.1</v>
      </c>
    </row>
    <row r="8" spans="1:127" s="5" customFormat="1" ht="18.75" customHeight="1" thickBot="1">
      <c r="A8" s="10"/>
      <c r="B8" s="10" t="s">
        <v>10</v>
      </c>
      <c r="C8" s="32" t="s">
        <v>55</v>
      </c>
      <c r="D8" s="32" t="s">
        <v>56</v>
      </c>
      <c r="E8" s="32" t="s">
        <v>57</v>
      </c>
      <c r="F8" s="32" t="s">
        <v>58</v>
      </c>
      <c r="G8" s="32" t="s">
        <v>59</v>
      </c>
      <c r="H8" s="32" t="s">
        <v>60</v>
      </c>
      <c r="I8" s="35">
        <v>489.9</v>
      </c>
      <c r="J8" s="35">
        <v>455.9</v>
      </c>
      <c r="K8" s="35">
        <v>459.8</v>
      </c>
      <c r="L8" s="35">
        <v>517.2</v>
      </c>
      <c r="M8" s="35">
        <v>516.1</v>
      </c>
      <c r="N8" s="33" t="s">
        <v>97</v>
      </c>
      <c r="O8" s="33" t="s">
        <v>98</v>
      </c>
      <c r="P8" s="33" t="s">
        <v>99</v>
      </c>
      <c r="Q8" s="33" t="s">
        <v>100</v>
      </c>
      <c r="R8" s="33" t="s">
        <v>101</v>
      </c>
      <c r="S8" s="33" t="s">
        <v>102</v>
      </c>
      <c r="T8" s="33" t="s">
        <v>103</v>
      </c>
      <c r="U8" s="33" t="s">
        <v>104</v>
      </c>
      <c r="V8" s="33" t="s">
        <v>105</v>
      </c>
      <c r="W8" s="33" t="s">
        <v>106</v>
      </c>
      <c r="X8" s="33" t="s">
        <v>107</v>
      </c>
      <c r="Y8" s="33" t="s">
        <v>108</v>
      </c>
      <c r="Z8" s="33" t="s">
        <v>109</v>
      </c>
      <c r="AA8" s="33" t="s">
        <v>110</v>
      </c>
      <c r="AB8" s="33" t="s">
        <v>111</v>
      </c>
      <c r="AC8" s="33" t="s">
        <v>112</v>
      </c>
      <c r="AD8" s="33" t="s">
        <v>113</v>
      </c>
      <c r="AE8" s="33" t="s">
        <v>114</v>
      </c>
      <c r="AF8" s="33" t="s">
        <v>115</v>
      </c>
      <c r="AG8" s="33" t="s">
        <v>116</v>
      </c>
      <c r="AH8" s="33" t="s">
        <v>117</v>
      </c>
      <c r="AI8" s="33" t="s">
        <v>118</v>
      </c>
      <c r="AJ8" s="33" t="s">
        <v>119</v>
      </c>
      <c r="AK8" s="33" t="s">
        <v>120</v>
      </c>
      <c r="AL8" s="33" t="s">
        <v>121</v>
      </c>
      <c r="AM8" s="33" t="s">
        <v>122</v>
      </c>
      <c r="AN8" s="33" t="s">
        <v>123</v>
      </c>
      <c r="AO8" s="33" t="s">
        <v>124</v>
      </c>
      <c r="AP8" s="33" t="s">
        <v>125</v>
      </c>
      <c r="AQ8" s="33" t="s">
        <v>126</v>
      </c>
      <c r="AR8" s="33" t="s">
        <v>127</v>
      </c>
      <c r="AS8" s="33" t="s">
        <v>128</v>
      </c>
      <c r="AT8" s="33" t="s">
        <v>129</v>
      </c>
      <c r="AU8" s="33" t="s">
        <v>130</v>
      </c>
      <c r="AV8" s="33" t="s">
        <v>131</v>
      </c>
      <c r="AW8" s="33" t="s">
        <v>97</v>
      </c>
      <c r="AX8" s="33" t="s">
        <v>132</v>
      </c>
      <c r="AY8" s="33" t="s">
        <v>133</v>
      </c>
      <c r="AZ8" s="33" t="s">
        <v>124</v>
      </c>
      <c r="BA8" s="33" t="s">
        <v>134</v>
      </c>
      <c r="BB8" s="33" t="s">
        <v>135</v>
      </c>
      <c r="BC8" s="33" t="s">
        <v>136</v>
      </c>
      <c r="BD8" s="33" t="s">
        <v>137</v>
      </c>
      <c r="BE8" s="33" t="s">
        <v>138</v>
      </c>
      <c r="BF8" s="33" t="s">
        <v>139</v>
      </c>
      <c r="BG8" s="33" t="s">
        <v>140</v>
      </c>
      <c r="BH8" s="33" t="s">
        <v>141</v>
      </c>
      <c r="BI8" s="33" t="s">
        <v>142</v>
      </c>
      <c r="BJ8" s="33" t="s">
        <v>143</v>
      </c>
      <c r="BK8" s="33" t="s">
        <v>144</v>
      </c>
      <c r="BL8" s="33" t="s">
        <v>145</v>
      </c>
      <c r="BM8" s="33" t="s">
        <v>146</v>
      </c>
      <c r="BN8" s="33" t="s">
        <v>147</v>
      </c>
      <c r="BO8" s="33" t="s">
        <v>148</v>
      </c>
      <c r="BP8" s="33" t="s">
        <v>149</v>
      </c>
      <c r="BQ8" s="33" t="s">
        <v>150</v>
      </c>
      <c r="BR8" s="33" t="s">
        <v>151</v>
      </c>
      <c r="BS8" s="33" t="s">
        <v>152</v>
      </c>
      <c r="BT8" s="33" t="s">
        <v>153</v>
      </c>
      <c r="BU8" s="33" t="s">
        <v>154</v>
      </c>
      <c r="BV8" s="33" t="s">
        <v>128</v>
      </c>
      <c r="BW8" s="33" t="s">
        <v>155</v>
      </c>
      <c r="BX8" s="33" t="s">
        <v>156</v>
      </c>
      <c r="BY8" s="33" t="s">
        <v>157</v>
      </c>
      <c r="BZ8" s="33" t="s">
        <v>158</v>
      </c>
      <c r="CA8" s="33" t="s">
        <v>159</v>
      </c>
      <c r="CB8" s="33" t="s">
        <v>160</v>
      </c>
      <c r="CC8" s="33" t="s">
        <v>161</v>
      </c>
      <c r="CD8" s="33" t="s">
        <v>162</v>
      </c>
      <c r="CE8" s="33" t="s">
        <v>163</v>
      </c>
      <c r="CF8" s="33" t="s">
        <v>164</v>
      </c>
      <c r="CG8" s="33" t="s">
        <v>165</v>
      </c>
      <c r="CH8" s="33" t="s">
        <v>166</v>
      </c>
      <c r="CI8" s="33" t="s">
        <v>167</v>
      </c>
      <c r="CJ8" s="33" t="s">
        <v>168</v>
      </c>
      <c r="CK8" s="33" t="s">
        <v>169</v>
      </c>
      <c r="CL8" s="33" t="s">
        <v>170</v>
      </c>
      <c r="CM8" s="33" t="s">
        <v>171</v>
      </c>
      <c r="CN8" s="33" t="s">
        <v>172</v>
      </c>
      <c r="CO8" s="33" t="s">
        <v>173</v>
      </c>
      <c r="CP8" s="33" t="s">
        <v>174</v>
      </c>
      <c r="CQ8" s="33" t="s">
        <v>175</v>
      </c>
      <c r="CR8" s="37" t="s">
        <v>186</v>
      </c>
      <c r="CS8" s="37" t="s">
        <v>187</v>
      </c>
      <c r="CT8" s="37" t="s">
        <v>188</v>
      </c>
      <c r="CU8" s="37" t="s">
        <v>189</v>
      </c>
      <c r="CV8" s="37" t="s">
        <v>190</v>
      </c>
      <c r="CW8" s="37" t="s">
        <v>191</v>
      </c>
      <c r="CX8" s="37" t="s">
        <v>222</v>
      </c>
      <c r="CY8" s="37" t="s">
        <v>192</v>
      </c>
      <c r="CZ8" s="37" t="s">
        <v>193</v>
      </c>
      <c r="DA8" s="37" t="s">
        <v>194</v>
      </c>
      <c r="DB8" s="37" t="s">
        <v>195</v>
      </c>
      <c r="DC8" s="37" t="s">
        <v>196</v>
      </c>
      <c r="DD8" s="37" t="s">
        <v>197</v>
      </c>
      <c r="DE8" s="37" t="s">
        <v>198</v>
      </c>
      <c r="DF8" s="37" t="s">
        <v>199</v>
      </c>
      <c r="DG8" s="37" t="s">
        <v>200</v>
      </c>
      <c r="DH8" s="47" t="s">
        <v>137</v>
      </c>
      <c r="DI8" s="37" t="s">
        <v>201</v>
      </c>
      <c r="DJ8" s="37" t="s">
        <v>202</v>
      </c>
      <c r="DK8" s="37" t="s">
        <v>220</v>
      </c>
      <c r="DL8" s="37" t="s">
        <v>203</v>
      </c>
      <c r="DM8" s="37" t="s">
        <v>204</v>
      </c>
      <c r="DN8" s="37" t="s">
        <v>205</v>
      </c>
      <c r="DO8" s="37" t="s">
        <v>209</v>
      </c>
      <c r="DP8" s="37" t="s">
        <v>210</v>
      </c>
      <c r="DQ8" s="37" t="s">
        <v>211</v>
      </c>
      <c r="DR8" s="33" t="s">
        <v>137</v>
      </c>
      <c r="DS8" s="40">
        <v>3735.1</v>
      </c>
      <c r="DT8" s="40">
        <v>3946.3</v>
      </c>
      <c r="DU8" s="40">
        <v>3765.4</v>
      </c>
      <c r="DV8" s="40">
        <v>2309.2</v>
      </c>
      <c r="DW8" s="40">
        <v>2536.1</v>
      </c>
    </row>
    <row r="9" spans="1:127" s="5" customFormat="1" ht="18.75" customHeight="1" thickTop="1">
      <c r="A9" s="56" t="s">
        <v>6</v>
      </c>
      <c r="B9" s="18" t="s">
        <v>3</v>
      </c>
      <c r="C9" s="11">
        <f>C8*45%/100</f>
        <v>2.0448</v>
      </c>
      <c r="D9" s="11">
        <f>D8*45%/100</f>
        <v>2.0799000000000003</v>
      </c>
      <c r="E9" s="11">
        <f>E8*45%/100</f>
        <v>2.0961000000000003</v>
      </c>
      <c r="F9" s="11">
        <f>F8*45%/100</f>
        <v>2.12805</v>
      </c>
      <c r="G9" s="11">
        <f>G8*30%/100</f>
        <v>1.3728</v>
      </c>
      <c r="H9" s="11">
        <f>H8*25%/100</f>
        <v>1.157</v>
      </c>
      <c r="I9" s="11">
        <f>I8*25%/100</f>
        <v>1.22475</v>
      </c>
      <c r="J9" s="11">
        <f aca="true" t="shared" si="0" ref="J9:BC9">J8*45%/100</f>
        <v>2.05155</v>
      </c>
      <c r="K9" s="11">
        <f t="shared" si="0"/>
        <v>2.0691</v>
      </c>
      <c r="L9" s="11">
        <f t="shared" si="0"/>
        <v>2.3274000000000004</v>
      </c>
      <c r="M9" s="11">
        <f t="shared" si="0"/>
        <v>2.32245</v>
      </c>
      <c r="N9" s="11">
        <f t="shared" si="0"/>
        <v>2.1717</v>
      </c>
      <c r="O9" s="11">
        <f t="shared" si="0"/>
        <v>2.6599500000000003</v>
      </c>
      <c r="P9" s="11">
        <f t="shared" si="0"/>
        <v>3.25575</v>
      </c>
      <c r="Q9" s="11">
        <f t="shared" si="0"/>
        <v>2.07585</v>
      </c>
      <c r="R9" s="11">
        <f t="shared" si="0"/>
        <v>1.9215</v>
      </c>
      <c r="S9" s="11">
        <f t="shared" si="0"/>
        <v>6.135750000000001</v>
      </c>
      <c r="T9" s="11">
        <f t="shared" si="0"/>
        <v>2.6226</v>
      </c>
      <c r="U9" s="11">
        <f t="shared" si="0"/>
        <v>2.6122500000000004</v>
      </c>
      <c r="V9" s="11">
        <f t="shared" si="0"/>
        <v>2.4849000000000006</v>
      </c>
      <c r="W9" s="11">
        <f t="shared" si="0"/>
        <v>2.5398</v>
      </c>
      <c r="X9" s="11">
        <f t="shared" si="0"/>
        <v>2.71485</v>
      </c>
      <c r="Y9" s="11">
        <f t="shared" si="0"/>
        <v>1.5570000000000002</v>
      </c>
      <c r="Z9" s="11">
        <f t="shared" si="0"/>
        <v>3.6405000000000003</v>
      </c>
      <c r="AA9" s="11">
        <f t="shared" si="0"/>
        <v>2.80755</v>
      </c>
      <c r="AB9" s="11">
        <f t="shared" si="0"/>
        <v>2.80845</v>
      </c>
      <c r="AC9" s="11">
        <f t="shared" si="0"/>
        <v>2.60955</v>
      </c>
      <c r="AD9" s="11">
        <f t="shared" si="0"/>
        <v>2.09205</v>
      </c>
      <c r="AE9" s="11">
        <f t="shared" si="0"/>
        <v>2.8485</v>
      </c>
      <c r="AF9" s="11">
        <f t="shared" si="0"/>
        <v>2.3535</v>
      </c>
      <c r="AG9" s="11">
        <f t="shared" si="0"/>
        <v>3.27735</v>
      </c>
      <c r="AH9" s="11">
        <f t="shared" si="0"/>
        <v>2.2167000000000003</v>
      </c>
      <c r="AI9" s="11">
        <f t="shared" si="0"/>
        <v>2.5335</v>
      </c>
      <c r="AJ9" s="11">
        <f t="shared" si="0"/>
        <v>1.9296</v>
      </c>
      <c r="AK9" s="11">
        <f t="shared" si="0"/>
        <v>2.0583</v>
      </c>
      <c r="AL9" s="11">
        <f t="shared" si="0"/>
        <v>2.2720499999999997</v>
      </c>
      <c r="AM9" s="11">
        <f>AM8*25%/100</f>
        <v>1.18825</v>
      </c>
      <c r="AN9" s="11">
        <f t="shared" si="0"/>
        <v>2.07225</v>
      </c>
      <c r="AO9" s="11">
        <f t="shared" si="0"/>
        <v>2.5366500000000003</v>
      </c>
      <c r="AP9" s="11">
        <f t="shared" si="0"/>
        <v>3.28005</v>
      </c>
      <c r="AQ9" s="11">
        <f t="shared" si="0"/>
        <v>2.08215</v>
      </c>
      <c r="AR9" s="11">
        <f t="shared" si="0"/>
        <v>2.32425</v>
      </c>
      <c r="AS9" s="11">
        <f t="shared" si="0"/>
        <v>2.32605</v>
      </c>
      <c r="AT9" s="11">
        <f t="shared" si="0"/>
        <v>2.3112</v>
      </c>
      <c r="AU9" s="11">
        <f t="shared" si="0"/>
        <v>2.12625</v>
      </c>
      <c r="AV9" s="11">
        <f t="shared" si="0"/>
        <v>2.14605</v>
      </c>
      <c r="AW9" s="11">
        <f t="shared" si="0"/>
        <v>2.1717</v>
      </c>
      <c r="AX9" s="11">
        <f t="shared" si="0"/>
        <v>2.1321</v>
      </c>
      <c r="AY9" s="11">
        <f t="shared" si="0"/>
        <v>2.36385</v>
      </c>
      <c r="AZ9" s="11">
        <f t="shared" si="0"/>
        <v>2.5366500000000003</v>
      </c>
      <c r="BA9" s="11">
        <f t="shared" si="0"/>
        <v>2.16765</v>
      </c>
      <c r="BB9" s="11">
        <f t="shared" si="0"/>
        <v>3.9451500000000004</v>
      </c>
      <c r="BC9" s="11">
        <f t="shared" si="0"/>
        <v>2.1375</v>
      </c>
      <c r="BD9" s="11">
        <f>BD8*45%/100</f>
        <v>2.05155</v>
      </c>
      <c r="BE9" s="11">
        <f>BE8*45%/100</f>
        <v>2.1847499999999997</v>
      </c>
      <c r="BF9" s="11">
        <f>BF8*45%/100</f>
        <v>2.59155</v>
      </c>
      <c r="BG9" s="11">
        <f>BG8*25%/100</f>
        <v>1.07225</v>
      </c>
      <c r="BH9" s="11">
        <f>BH8*45%/100</f>
        <v>3.2746500000000003</v>
      </c>
      <c r="BI9" s="11">
        <f>BI8*25%/100</f>
        <v>1.04875</v>
      </c>
      <c r="BJ9" s="11">
        <f aca="true" t="shared" si="1" ref="BJ9:CO9">BJ8*45%/100</f>
        <v>2.6793</v>
      </c>
      <c r="BK9" s="11">
        <f t="shared" si="1"/>
        <v>3.32955</v>
      </c>
      <c r="BL9" s="11">
        <f t="shared" si="1"/>
        <v>4.3848</v>
      </c>
      <c r="BM9" s="11">
        <f t="shared" si="1"/>
        <v>2.55735</v>
      </c>
      <c r="BN9" s="11">
        <f t="shared" si="1"/>
        <v>2.98755</v>
      </c>
      <c r="BO9" s="11">
        <f t="shared" si="1"/>
        <v>2.3912999999999998</v>
      </c>
      <c r="BP9" s="11">
        <f t="shared" si="1"/>
        <v>3.6180000000000003</v>
      </c>
      <c r="BQ9" s="11">
        <f t="shared" si="1"/>
        <v>1.8976499999999998</v>
      </c>
      <c r="BR9" s="11">
        <f t="shared" si="1"/>
        <v>1.5588</v>
      </c>
      <c r="BS9" s="11">
        <f t="shared" si="1"/>
        <v>2.1303</v>
      </c>
      <c r="BT9" s="11">
        <f t="shared" si="1"/>
        <v>2.19375</v>
      </c>
      <c r="BU9" s="11">
        <f t="shared" si="1"/>
        <v>2.44665</v>
      </c>
      <c r="BV9" s="11">
        <f t="shared" si="1"/>
        <v>2.32605</v>
      </c>
      <c r="BW9" s="11">
        <f t="shared" si="1"/>
        <v>2.6410500000000003</v>
      </c>
      <c r="BX9" s="11">
        <f t="shared" si="1"/>
        <v>1.9678499999999999</v>
      </c>
      <c r="BY9" s="11">
        <f t="shared" si="1"/>
        <v>1.9404</v>
      </c>
      <c r="BZ9" s="11">
        <f>BZ8*40%/100</f>
        <v>1.8752000000000002</v>
      </c>
      <c r="CA9" s="11">
        <f t="shared" si="1"/>
        <v>2.74185</v>
      </c>
      <c r="CB9" s="11">
        <f t="shared" si="1"/>
        <v>2.48805</v>
      </c>
      <c r="CC9" s="11">
        <f t="shared" si="1"/>
        <v>2.26755</v>
      </c>
      <c r="CD9" s="11">
        <f t="shared" si="1"/>
        <v>2.3652</v>
      </c>
      <c r="CE9" s="11">
        <f t="shared" si="1"/>
        <v>2.2824</v>
      </c>
      <c r="CF9" s="11">
        <f t="shared" si="1"/>
        <v>2.27925</v>
      </c>
      <c r="CG9" s="11">
        <f t="shared" si="1"/>
        <v>2.2405500000000003</v>
      </c>
      <c r="CH9" s="11">
        <f t="shared" si="1"/>
        <v>2.322</v>
      </c>
      <c r="CI9" s="11">
        <f t="shared" si="1"/>
        <v>2.3697000000000004</v>
      </c>
      <c r="CJ9" s="11">
        <f t="shared" si="1"/>
        <v>2.3328</v>
      </c>
      <c r="CK9" s="11">
        <f t="shared" si="1"/>
        <v>2.47005</v>
      </c>
      <c r="CL9" s="11">
        <f t="shared" si="1"/>
        <v>2.0835</v>
      </c>
      <c r="CM9" s="11">
        <f t="shared" si="1"/>
        <v>1.755</v>
      </c>
      <c r="CN9" s="11">
        <f t="shared" si="1"/>
        <v>2.00475</v>
      </c>
      <c r="CO9" s="11">
        <f t="shared" si="1"/>
        <v>2.3571</v>
      </c>
      <c r="CP9" s="11">
        <f aca="true" t="shared" si="2" ref="CP9:DV9">CP8*45%/100</f>
        <v>2.5429500000000003</v>
      </c>
      <c r="CQ9" s="11">
        <f t="shared" si="2"/>
        <v>1.93815</v>
      </c>
      <c r="CR9" s="11">
        <f t="shared" si="2"/>
        <v>2.8570499999999996</v>
      </c>
      <c r="CS9" s="11">
        <f t="shared" si="2"/>
        <v>2.49525</v>
      </c>
      <c r="CT9" s="11">
        <f t="shared" si="2"/>
        <v>4.473450000000001</v>
      </c>
      <c r="CU9" s="11">
        <f t="shared" si="2"/>
        <v>2.016</v>
      </c>
      <c r="CV9" s="11">
        <f t="shared" si="2"/>
        <v>2.5425</v>
      </c>
      <c r="CW9" s="11">
        <f t="shared" si="2"/>
        <v>2.54745</v>
      </c>
      <c r="CX9" s="11">
        <f>CX8*45%/100</f>
        <v>2.6923500000000002</v>
      </c>
      <c r="CY9" s="11">
        <f t="shared" si="2"/>
        <v>2.2734</v>
      </c>
      <c r="CZ9" s="11">
        <f t="shared" si="2"/>
        <v>2.2914</v>
      </c>
      <c r="DA9" s="11">
        <f t="shared" si="2"/>
        <v>2.56005</v>
      </c>
      <c r="DB9" s="11">
        <f t="shared" si="2"/>
        <v>2.15955</v>
      </c>
      <c r="DC9" s="11">
        <f t="shared" si="2"/>
        <v>2.50785</v>
      </c>
      <c r="DD9" s="11">
        <f t="shared" si="2"/>
        <v>2.0303999999999998</v>
      </c>
      <c r="DE9" s="11">
        <f t="shared" si="2"/>
        <v>3.2373000000000003</v>
      </c>
      <c r="DF9" s="11">
        <f t="shared" si="2"/>
        <v>2.04435</v>
      </c>
      <c r="DG9" s="11">
        <f t="shared" si="2"/>
        <v>2.1572999999999998</v>
      </c>
      <c r="DH9" s="11">
        <f>DH8*45%/100</f>
        <v>2.05155</v>
      </c>
      <c r="DI9" s="11">
        <f t="shared" si="2"/>
        <v>2.0808</v>
      </c>
      <c r="DJ9" s="11">
        <f t="shared" si="2"/>
        <v>2.1001499999999997</v>
      </c>
      <c r="DK9" s="11">
        <f>DK8*45%/100</f>
        <v>1.8711000000000002</v>
      </c>
      <c r="DL9" s="11">
        <f t="shared" si="2"/>
        <v>1.8918000000000001</v>
      </c>
      <c r="DM9" s="11">
        <f t="shared" si="2"/>
        <v>3.98745</v>
      </c>
      <c r="DN9" s="11">
        <f t="shared" si="2"/>
        <v>2.4021</v>
      </c>
      <c r="DO9" s="11">
        <f t="shared" si="2"/>
        <v>2.07945</v>
      </c>
      <c r="DP9" s="11">
        <f t="shared" si="2"/>
        <v>2.09655</v>
      </c>
      <c r="DQ9" s="11">
        <f t="shared" si="2"/>
        <v>2.10555</v>
      </c>
      <c r="DR9" s="11">
        <f t="shared" si="2"/>
        <v>2.05155</v>
      </c>
      <c r="DS9" s="11">
        <f t="shared" si="2"/>
        <v>16.80795</v>
      </c>
      <c r="DT9" s="11">
        <f t="shared" si="2"/>
        <v>17.75835</v>
      </c>
      <c r="DU9" s="11">
        <f t="shared" si="2"/>
        <v>16.944300000000002</v>
      </c>
      <c r="DV9" s="11">
        <f t="shared" si="2"/>
        <v>10.391399999999999</v>
      </c>
      <c r="DW9" s="11">
        <f>DW8*45%/100</f>
        <v>11.41245</v>
      </c>
    </row>
    <row r="10" spans="1:127" s="8" customFormat="1" ht="18.75" customHeight="1">
      <c r="A10" s="57"/>
      <c r="B10" s="19" t="s">
        <v>13</v>
      </c>
      <c r="C10" s="12">
        <f aca="true" t="shared" si="3" ref="C10:H10">1007.68*C9</f>
        <v>2060.5040639999997</v>
      </c>
      <c r="D10" s="12">
        <f t="shared" si="3"/>
        <v>2095.8736320000003</v>
      </c>
      <c r="E10" s="12">
        <f t="shared" si="3"/>
        <v>2112.198048</v>
      </c>
      <c r="F10" s="12">
        <f t="shared" si="3"/>
        <v>2144.393424</v>
      </c>
      <c r="G10" s="12">
        <f t="shared" si="3"/>
        <v>1383.343104</v>
      </c>
      <c r="H10" s="12">
        <f t="shared" si="3"/>
        <v>1165.88576</v>
      </c>
      <c r="I10" s="12">
        <f aca="true" t="shared" si="4" ref="I10:BC10">1007.68*I9</f>
        <v>1234.15608</v>
      </c>
      <c r="J10" s="12">
        <f t="shared" si="4"/>
        <v>2067.3059040000003</v>
      </c>
      <c r="K10" s="12">
        <f t="shared" si="4"/>
        <v>2084.990688</v>
      </c>
      <c r="L10" s="12">
        <f t="shared" si="4"/>
        <v>2345.274432</v>
      </c>
      <c r="M10" s="12">
        <f t="shared" si="4"/>
        <v>2340.286416</v>
      </c>
      <c r="N10" s="12">
        <f t="shared" si="4"/>
        <v>2188.378656</v>
      </c>
      <c r="O10" s="12">
        <f t="shared" si="4"/>
        <v>2680.378416</v>
      </c>
      <c r="P10" s="12">
        <f t="shared" si="4"/>
        <v>3280.75416</v>
      </c>
      <c r="Q10" s="12">
        <f t="shared" si="4"/>
        <v>2091.792528</v>
      </c>
      <c r="R10" s="12">
        <f t="shared" si="4"/>
        <v>1936.25712</v>
      </c>
      <c r="S10" s="12">
        <f t="shared" si="4"/>
        <v>6182.872560000001</v>
      </c>
      <c r="T10" s="12">
        <f t="shared" si="4"/>
        <v>2642.7415679999995</v>
      </c>
      <c r="U10" s="12">
        <f t="shared" si="4"/>
        <v>2632.31208</v>
      </c>
      <c r="V10" s="12">
        <f t="shared" si="4"/>
        <v>2503.9840320000003</v>
      </c>
      <c r="W10" s="12">
        <f t="shared" si="4"/>
        <v>2559.305664</v>
      </c>
      <c r="X10" s="12">
        <f t="shared" si="4"/>
        <v>2735.700048</v>
      </c>
      <c r="Y10" s="12">
        <f t="shared" si="4"/>
        <v>1568.95776</v>
      </c>
      <c r="Z10" s="12">
        <f t="shared" si="4"/>
        <v>3668.45904</v>
      </c>
      <c r="AA10" s="12">
        <f t="shared" si="4"/>
        <v>2829.1119839999997</v>
      </c>
      <c r="AB10" s="12">
        <f t="shared" si="4"/>
        <v>2830.018896</v>
      </c>
      <c r="AC10" s="12">
        <f t="shared" si="4"/>
        <v>2629.591344</v>
      </c>
      <c r="AD10" s="12">
        <f t="shared" si="4"/>
        <v>2108.116944</v>
      </c>
      <c r="AE10" s="12">
        <f t="shared" si="4"/>
        <v>2870.37648</v>
      </c>
      <c r="AF10" s="12">
        <f t="shared" si="4"/>
        <v>2371.5748799999997</v>
      </c>
      <c r="AG10" s="12">
        <f t="shared" si="4"/>
        <v>3302.520048</v>
      </c>
      <c r="AH10" s="12">
        <f t="shared" si="4"/>
        <v>2233.7242560000004</v>
      </c>
      <c r="AI10" s="12">
        <f t="shared" si="4"/>
        <v>2552.95728</v>
      </c>
      <c r="AJ10" s="12">
        <f t="shared" si="4"/>
        <v>1944.419328</v>
      </c>
      <c r="AK10" s="12">
        <f t="shared" si="4"/>
        <v>2074.107744</v>
      </c>
      <c r="AL10" s="12">
        <f t="shared" si="4"/>
        <v>2289.4993439999994</v>
      </c>
      <c r="AM10" s="12">
        <f t="shared" si="4"/>
        <v>1197.37576</v>
      </c>
      <c r="AN10" s="12">
        <f t="shared" si="4"/>
        <v>2088.16488</v>
      </c>
      <c r="AO10" s="12">
        <f t="shared" si="4"/>
        <v>2556.131472</v>
      </c>
      <c r="AP10" s="12">
        <f t="shared" si="4"/>
        <v>3305.240784</v>
      </c>
      <c r="AQ10" s="12">
        <f t="shared" si="4"/>
        <v>2098.140912</v>
      </c>
      <c r="AR10" s="12">
        <f t="shared" si="4"/>
        <v>2342.10024</v>
      </c>
      <c r="AS10" s="12">
        <f t="shared" si="4"/>
        <v>2343.914064</v>
      </c>
      <c r="AT10" s="12">
        <f t="shared" si="4"/>
        <v>2328.950016</v>
      </c>
      <c r="AU10" s="12">
        <f t="shared" si="4"/>
        <v>2142.5796</v>
      </c>
      <c r="AV10" s="12">
        <f t="shared" si="4"/>
        <v>2162.5316639999996</v>
      </c>
      <c r="AW10" s="12">
        <f t="shared" si="4"/>
        <v>2188.378656</v>
      </c>
      <c r="AX10" s="12">
        <f t="shared" si="4"/>
        <v>2148.4745279999997</v>
      </c>
      <c r="AY10" s="12">
        <f t="shared" si="4"/>
        <v>2382.004368</v>
      </c>
      <c r="AZ10" s="12">
        <f t="shared" si="4"/>
        <v>2556.131472</v>
      </c>
      <c r="BA10" s="12">
        <f t="shared" si="4"/>
        <v>2184.297552</v>
      </c>
      <c r="BB10" s="12">
        <f t="shared" si="4"/>
        <v>3975.4487520000002</v>
      </c>
      <c r="BC10" s="12">
        <f t="shared" si="4"/>
        <v>2153.916</v>
      </c>
      <c r="BD10" s="12">
        <f aca="true" t="shared" si="5" ref="BD10:DR10">1007.68*BD9</f>
        <v>2067.3059040000003</v>
      </c>
      <c r="BE10" s="12">
        <f t="shared" si="5"/>
        <v>2201.52888</v>
      </c>
      <c r="BF10" s="12">
        <f t="shared" si="5"/>
        <v>2611.4531039999997</v>
      </c>
      <c r="BG10" s="12">
        <f t="shared" si="5"/>
        <v>1080.48488</v>
      </c>
      <c r="BH10" s="12">
        <f t="shared" si="5"/>
        <v>3299.799312</v>
      </c>
      <c r="BI10" s="12">
        <f t="shared" si="5"/>
        <v>1056.8044</v>
      </c>
      <c r="BJ10" s="12">
        <f t="shared" si="5"/>
        <v>2699.877024</v>
      </c>
      <c r="BK10" s="12">
        <f t="shared" si="5"/>
        <v>3355.120944</v>
      </c>
      <c r="BL10" s="12">
        <f t="shared" si="5"/>
        <v>4418.475264</v>
      </c>
      <c r="BM10" s="12">
        <f t="shared" si="5"/>
        <v>2576.990448</v>
      </c>
      <c r="BN10" s="12">
        <f t="shared" si="5"/>
        <v>3010.494384</v>
      </c>
      <c r="BO10" s="12">
        <f t="shared" si="5"/>
        <v>2409.6651839999995</v>
      </c>
      <c r="BP10" s="12">
        <f t="shared" si="5"/>
        <v>3645.7862400000004</v>
      </c>
      <c r="BQ10" s="12">
        <f t="shared" si="5"/>
        <v>1912.2239519999998</v>
      </c>
      <c r="BR10" s="12">
        <f t="shared" si="5"/>
        <v>1570.7715839999998</v>
      </c>
      <c r="BS10" s="12">
        <f t="shared" si="5"/>
        <v>2146.660704</v>
      </c>
      <c r="BT10" s="12">
        <f t="shared" si="5"/>
        <v>2210.598</v>
      </c>
      <c r="BU10" s="12">
        <f t="shared" si="5"/>
        <v>2465.440272</v>
      </c>
      <c r="BV10" s="12">
        <f t="shared" si="5"/>
        <v>2343.914064</v>
      </c>
      <c r="BW10" s="12">
        <f t="shared" si="5"/>
        <v>2661.3332640000003</v>
      </c>
      <c r="BX10" s="12">
        <f t="shared" si="5"/>
        <v>1982.9630879999997</v>
      </c>
      <c r="BY10" s="12">
        <f t="shared" si="5"/>
        <v>1955.302272</v>
      </c>
      <c r="BZ10" s="12">
        <f t="shared" si="5"/>
        <v>1889.6015360000001</v>
      </c>
      <c r="CA10" s="12">
        <f t="shared" si="5"/>
        <v>2762.9074079999996</v>
      </c>
      <c r="CB10" s="12">
        <f t="shared" si="5"/>
        <v>2507.158224</v>
      </c>
      <c r="CC10" s="12">
        <f t="shared" si="5"/>
        <v>2284.964784</v>
      </c>
      <c r="CD10" s="12">
        <f t="shared" si="5"/>
        <v>2383.364736</v>
      </c>
      <c r="CE10" s="12">
        <f t="shared" si="5"/>
        <v>2299.928832</v>
      </c>
      <c r="CF10" s="12">
        <f t="shared" si="5"/>
        <v>2296.75464</v>
      </c>
      <c r="CG10" s="12">
        <f t="shared" si="5"/>
        <v>2257.7574240000004</v>
      </c>
      <c r="CH10" s="12">
        <f t="shared" si="5"/>
        <v>2339.8329599999997</v>
      </c>
      <c r="CI10" s="12">
        <f t="shared" si="5"/>
        <v>2387.899296</v>
      </c>
      <c r="CJ10" s="12">
        <f t="shared" si="5"/>
        <v>2350.715904</v>
      </c>
      <c r="CK10" s="12">
        <f t="shared" si="5"/>
        <v>2489.019984</v>
      </c>
      <c r="CL10" s="12">
        <f t="shared" si="5"/>
        <v>2099.50128</v>
      </c>
      <c r="CM10" s="12">
        <f t="shared" si="5"/>
        <v>1768.4783999999997</v>
      </c>
      <c r="CN10" s="12">
        <f t="shared" si="5"/>
        <v>2020.1464799999999</v>
      </c>
      <c r="CO10" s="12">
        <f t="shared" si="5"/>
        <v>2375.202528</v>
      </c>
      <c r="CP10" s="12">
        <f t="shared" si="5"/>
        <v>2562.479856</v>
      </c>
      <c r="CQ10" s="12">
        <f t="shared" si="5"/>
        <v>1953.0349919999999</v>
      </c>
      <c r="CR10" s="12">
        <f t="shared" si="5"/>
        <v>2878.9921439999994</v>
      </c>
      <c r="CS10" s="12">
        <f t="shared" si="5"/>
        <v>2514.41352</v>
      </c>
      <c r="CT10" s="12">
        <f t="shared" si="5"/>
        <v>4507.806096</v>
      </c>
      <c r="CU10" s="12">
        <f t="shared" si="5"/>
        <v>2031.48288</v>
      </c>
      <c r="CV10" s="12">
        <f t="shared" si="5"/>
        <v>2562.0263999999997</v>
      </c>
      <c r="CW10" s="12">
        <f t="shared" si="5"/>
        <v>2567.014416</v>
      </c>
      <c r="CX10" s="12">
        <f>1007.68*CX9</f>
        <v>2713.0272480000003</v>
      </c>
      <c r="CY10" s="12">
        <f t="shared" si="5"/>
        <v>2290.859712</v>
      </c>
      <c r="CZ10" s="12">
        <f t="shared" si="5"/>
        <v>2308.9979519999997</v>
      </c>
      <c r="DA10" s="12">
        <f t="shared" si="5"/>
        <v>2579.711184</v>
      </c>
      <c r="DB10" s="12">
        <f t="shared" si="5"/>
        <v>2176.135344</v>
      </c>
      <c r="DC10" s="12">
        <f t="shared" si="5"/>
        <v>2527.110288</v>
      </c>
      <c r="DD10" s="12">
        <f t="shared" si="5"/>
        <v>2045.9934719999997</v>
      </c>
      <c r="DE10" s="12">
        <f t="shared" si="5"/>
        <v>3262.162464</v>
      </c>
      <c r="DF10" s="12">
        <f t="shared" si="5"/>
        <v>2060.050608</v>
      </c>
      <c r="DG10" s="12">
        <f t="shared" si="5"/>
        <v>2173.868064</v>
      </c>
      <c r="DH10" s="12">
        <f>1007.68*DH9</f>
        <v>2067.3059040000003</v>
      </c>
      <c r="DI10" s="12">
        <f t="shared" si="5"/>
        <v>2096.7805439999997</v>
      </c>
      <c r="DJ10" s="12">
        <f t="shared" si="5"/>
        <v>2116.2791519999996</v>
      </c>
      <c r="DK10" s="12">
        <f>1007.68*DK9</f>
        <v>1885.4700480000001</v>
      </c>
      <c r="DL10" s="12">
        <f t="shared" si="5"/>
        <v>1906.3290240000001</v>
      </c>
      <c r="DM10" s="12">
        <f t="shared" si="5"/>
        <v>4018.0736159999997</v>
      </c>
      <c r="DN10" s="12">
        <f t="shared" si="5"/>
        <v>2420.548128</v>
      </c>
      <c r="DO10" s="12">
        <f t="shared" si="5"/>
        <v>2095.420176</v>
      </c>
      <c r="DP10" s="12">
        <f t="shared" si="5"/>
        <v>2112.651504</v>
      </c>
      <c r="DQ10" s="12">
        <f t="shared" si="5"/>
        <v>2121.720624</v>
      </c>
      <c r="DR10" s="12">
        <f t="shared" si="5"/>
        <v>2067.3059040000003</v>
      </c>
      <c r="DS10" s="12">
        <f>1007.68*DS9</f>
        <v>16937.035056</v>
      </c>
      <c r="DT10" s="12">
        <f>1007.68*DT9</f>
        <v>17894.734128</v>
      </c>
      <c r="DU10" s="12">
        <f>1007.68*DU9</f>
        <v>17074.432224</v>
      </c>
      <c r="DV10" s="12">
        <f>1007.68*DV9</f>
        <v>10471.205951999998</v>
      </c>
      <c r="DW10" s="12">
        <f>1007.68*DW9</f>
        <v>11500.097616</v>
      </c>
    </row>
    <row r="11" spans="1:127" s="5" customFormat="1" ht="18.75" customHeight="1">
      <c r="A11" s="57"/>
      <c r="B11" s="19" t="s">
        <v>2</v>
      </c>
      <c r="C11" s="3">
        <f aca="true" t="shared" si="6" ref="C11:H11">C10/C7/12</f>
        <v>0.37788</v>
      </c>
      <c r="D11" s="3">
        <f t="shared" si="6"/>
        <v>0.37788000000000005</v>
      </c>
      <c r="E11" s="3">
        <f t="shared" si="6"/>
        <v>0.37788</v>
      </c>
      <c r="F11" s="3">
        <f t="shared" si="6"/>
        <v>0.37788</v>
      </c>
      <c r="G11" s="3">
        <f t="shared" si="6"/>
        <v>0.25192</v>
      </c>
      <c r="H11" s="3">
        <f t="shared" si="6"/>
        <v>0.2099333333333333</v>
      </c>
      <c r="I11" s="3">
        <f aca="true" t="shared" si="7" ref="I11:BC11">I10/I7/12</f>
        <v>0.20993333333333333</v>
      </c>
      <c r="J11" s="3">
        <f t="shared" si="7"/>
        <v>0.37788000000000005</v>
      </c>
      <c r="K11" s="3">
        <f t="shared" si="7"/>
        <v>0.37788</v>
      </c>
      <c r="L11" s="3">
        <f t="shared" si="7"/>
        <v>0.37788</v>
      </c>
      <c r="M11" s="3">
        <f t="shared" si="7"/>
        <v>0.37788</v>
      </c>
      <c r="N11" s="3">
        <f t="shared" si="7"/>
        <v>0.37788</v>
      </c>
      <c r="O11" s="3">
        <f t="shared" si="7"/>
        <v>0.37788</v>
      </c>
      <c r="P11" s="3">
        <f t="shared" si="7"/>
        <v>0.37788</v>
      </c>
      <c r="Q11" s="3">
        <f t="shared" si="7"/>
        <v>0.37788</v>
      </c>
      <c r="R11" s="3">
        <f t="shared" si="7"/>
        <v>0.37788</v>
      </c>
      <c r="S11" s="3">
        <f t="shared" si="7"/>
        <v>0.37788000000000005</v>
      </c>
      <c r="T11" s="3">
        <f t="shared" si="7"/>
        <v>0.37787999999999994</v>
      </c>
      <c r="U11" s="3">
        <f t="shared" si="7"/>
        <v>0.37788</v>
      </c>
      <c r="V11" s="3">
        <f t="shared" si="7"/>
        <v>0.37788</v>
      </c>
      <c r="W11" s="3">
        <f t="shared" si="7"/>
        <v>0.37788</v>
      </c>
      <c r="X11" s="3">
        <f t="shared" si="7"/>
        <v>0.37788000000000005</v>
      </c>
      <c r="Y11" s="3">
        <f t="shared" si="7"/>
        <v>0.37788</v>
      </c>
      <c r="Z11" s="3">
        <f t="shared" si="7"/>
        <v>0.37788</v>
      </c>
      <c r="AA11" s="3">
        <f t="shared" si="7"/>
        <v>0.37788</v>
      </c>
      <c r="AB11" s="3">
        <f t="shared" si="7"/>
        <v>0.37788</v>
      </c>
      <c r="AC11" s="3">
        <f t="shared" si="7"/>
        <v>0.37788</v>
      </c>
      <c r="AD11" s="3">
        <f t="shared" si="7"/>
        <v>0.37788</v>
      </c>
      <c r="AE11" s="3">
        <f t="shared" si="7"/>
        <v>0.37788</v>
      </c>
      <c r="AF11" s="3">
        <f t="shared" si="7"/>
        <v>0.37787999999999994</v>
      </c>
      <c r="AG11" s="3">
        <f t="shared" si="7"/>
        <v>0.37788</v>
      </c>
      <c r="AH11" s="3">
        <f t="shared" si="7"/>
        <v>0.37788000000000005</v>
      </c>
      <c r="AI11" s="3">
        <f t="shared" si="7"/>
        <v>0.37788</v>
      </c>
      <c r="AJ11" s="3">
        <f t="shared" si="7"/>
        <v>0.37788</v>
      </c>
      <c r="AK11" s="3">
        <f t="shared" si="7"/>
        <v>0.37788</v>
      </c>
      <c r="AL11" s="3">
        <f t="shared" si="7"/>
        <v>0.37787999999999994</v>
      </c>
      <c r="AM11" s="3">
        <f t="shared" si="7"/>
        <v>0.2099333333333333</v>
      </c>
      <c r="AN11" s="3">
        <f t="shared" si="7"/>
        <v>0.37788</v>
      </c>
      <c r="AO11" s="3">
        <f t="shared" si="7"/>
        <v>0.37788</v>
      </c>
      <c r="AP11" s="3">
        <f t="shared" si="7"/>
        <v>0.37788</v>
      </c>
      <c r="AQ11" s="3">
        <f t="shared" si="7"/>
        <v>0.37788</v>
      </c>
      <c r="AR11" s="3">
        <f t="shared" si="7"/>
        <v>0.37788000000000005</v>
      </c>
      <c r="AS11" s="3">
        <f t="shared" si="7"/>
        <v>0.37788</v>
      </c>
      <c r="AT11" s="3">
        <f t="shared" si="7"/>
        <v>0.37787999999999994</v>
      </c>
      <c r="AU11" s="3">
        <f t="shared" si="7"/>
        <v>0.37788</v>
      </c>
      <c r="AV11" s="3">
        <f t="shared" si="7"/>
        <v>0.37787999999999994</v>
      </c>
      <c r="AW11" s="3">
        <f t="shared" si="7"/>
        <v>0.37788</v>
      </c>
      <c r="AX11" s="3">
        <f t="shared" si="7"/>
        <v>0.37787999999999994</v>
      </c>
      <c r="AY11" s="3">
        <f t="shared" si="7"/>
        <v>0.37788</v>
      </c>
      <c r="AZ11" s="3">
        <f t="shared" si="7"/>
        <v>0.37788</v>
      </c>
      <c r="BA11" s="3">
        <f t="shared" si="7"/>
        <v>0.37788</v>
      </c>
      <c r="BB11" s="3">
        <f t="shared" si="7"/>
        <v>0.37788</v>
      </c>
      <c r="BC11" s="3">
        <f t="shared" si="7"/>
        <v>0.37788</v>
      </c>
      <c r="BD11" s="3">
        <f aca="true" t="shared" si="8" ref="BD11:DR11">BD10/BD7/12</f>
        <v>0.37788000000000005</v>
      </c>
      <c r="BE11" s="3">
        <f t="shared" si="8"/>
        <v>0.37788</v>
      </c>
      <c r="BF11" s="3">
        <f t="shared" si="8"/>
        <v>0.37788</v>
      </c>
      <c r="BG11" s="3">
        <f t="shared" si="8"/>
        <v>0.20993333333333333</v>
      </c>
      <c r="BH11" s="3">
        <f t="shared" si="8"/>
        <v>0.37788</v>
      </c>
      <c r="BI11" s="3">
        <f t="shared" si="8"/>
        <v>0.20993333333333333</v>
      </c>
      <c r="BJ11" s="3">
        <f t="shared" si="8"/>
        <v>0.37788</v>
      </c>
      <c r="BK11" s="3">
        <f t="shared" si="8"/>
        <v>0.37788</v>
      </c>
      <c r="BL11" s="3">
        <f t="shared" si="8"/>
        <v>0.37788</v>
      </c>
      <c r="BM11" s="3">
        <f t="shared" si="8"/>
        <v>0.37788000000000005</v>
      </c>
      <c r="BN11" s="3">
        <f t="shared" si="8"/>
        <v>0.37788</v>
      </c>
      <c r="BO11" s="3">
        <f t="shared" si="8"/>
        <v>0.37787999999999994</v>
      </c>
      <c r="BP11" s="3">
        <f t="shared" si="8"/>
        <v>0.37788000000000005</v>
      </c>
      <c r="BQ11" s="3">
        <f t="shared" si="8"/>
        <v>0.37788</v>
      </c>
      <c r="BR11" s="3">
        <f t="shared" si="8"/>
        <v>0.37788</v>
      </c>
      <c r="BS11" s="3">
        <f t="shared" si="8"/>
        <v>0.37788</v>
      </c>
      <c r="BT11" s="3">
        <f t="shared" si="8"/>
        <v>0.37788</v>
      </c>
      <c r="BU11" s="3">
        <f t="shared" si="8"/>
        <v>0.37787999999999994</v>
      </c>
      <c r="BV11" s="3">
        <f t="shared" si="8"/>
        <v>0.37788</v>
      </c>
      <c r="BW11" s="3">
        <f t="shared" si="8"/>
        <v>0.37788000000000005</v>
      </c>
      <c r="BX11" s="3">
        <f t="shared" si="8"/>
        <v>0.37787999999999994</v>
      </c>
      <c r="BY11" s="3">
        <f t="shared" si="8"/>
        <v>0.37788</v>
      </c>
      <c r="BZ11" s="3">
        <f t="shared" si="8"/>
        <v>0.3358933333333334</v>
      </c>
      <c r="CA11" s="3">
        <f t="shared" si="8"/>
        <v>0.37788</v>
      </c>
      <c r="CB11" s="3">
        <f t="shared" si="8"/>
        <v>0.37788</v>
      </c>
      <c r="CC11" s="3">
        <f t="shared" si="8"/>
        <v>0.37788</v>
      </c>
      <c r="CD11" s="3">
        <f t="shared" si="8"/>
        <v>0.37788</v>
      </c>
      <c r="CE11" s="3">
        <f t="shared" si="8"/>
        <v>0.37788</v>
      </c>
      <c r="CF11" s="3">
        <f t="shared" si="8"/>
        <v>0.37788</v>
      </c>
      <c r="CG11" s="3">
        <f t="shared" si="8"/>
        <v>0.37788000000000005</v>
      </c>
      <c r="CH11" s="3">
        <f t="shared" si="8"/>
        <v>0.37787999999999994</v>
      </c>
      <c r="CI11" s="3">
        <f t="shared" si="8"/>
        <v>0.37788</v>
      </c>
      <c r="CJ11" s="3">
        <f t="shared" si="8"/>
        <v>0.37788000000000005</v>
      </c>
      <c r="CK11" s="3">
        <f t="shared" si="8"/>
        <v>0.37788</v>
      </c>
      <c r="CL11" s="3">
        <f t="shared" si="8"/>
        <v>0.37788</v>
      </c>
      <c r="CM11" s="3">
        <f t="shared" si="8"/>
        <v>0.37787999999999994</v>
      </c>
      <c r="CN11" s="3">
        <f t="shared" si="8"/>
        <v>0.37788</v>
      </c>
      <c r="CO11" s="3">
        <f t="shared" si="8"/>
        <v>0.37788</v>
      </c>
      <c r="CP11" s="3">
        <f t="shared" si="8"/>
        <v>0.37788</v>
      </c>
      <c r="CQ11" s="3">
        <f t="shared" si="8"/>
        <v>0.37788</v>
      </c>
      <c r="CR11" s="3">
        <f t="shared" si="8"/>
        <v>0.37787999999999994</v>
      </c>
      <c r="CS11" s="3">
        <f t="shared" si="8"/>
        <v>0.37788</v>
      </c>
      <c r="CT11" s="3">
        <f t="shared" si="8"/>
        <v>0.37788</v>
      </c>
      <c r="CU11" s="3">
        <f t="shared" si="8"/>
        <v>0.37788</v>
      </c>
      <c r="CV11" s="3">
        <f t="shared" si="8"/>
        <v>0.37788</v>
      </c>
      <c r="CW11" s="3">
        <f t="shared" si="8"/>
        <v>0.37788</v>
      </c>
      <c r="CX11" s="3">
        <f>CX10/CX7/12</f>
        <v>0.37788000000000005</v>
      </c>
      <c r="CY11" s="3">
        <f t="shared" si="8"/>
        <v>0.37788</v>
      </c>
      <c r="CZ11" s="3">
        <f t="shared" si="8"/>
        <v>0.37788</v>
      </c>
      <c r="DA11" s="3">
        <f t="shared" si="8"/>
        <v>0.37788</v>
      </c>
      <c r="DB11" s="3">
        <f t="shared" si="8"/>
        <v>0.37788</v>
      </c>
      <c r="DC11" s="3">
        <f t="shared" si="8"/>
        <v>0.37788</v>
      </c>
      <c r="DD11" s="3">
        <f t="shared" si="8"/>
        <v>0.37787999999999994</v>
      </c>
      <c r="DE11" s="3">
        <f t="shared" si="8"/>
        <v>0.37788</v>
      </c>
      <c r="DF11" s="3">
        <f t="shared" si="8"/>
        <v>0.37788</v>
      </c>
      <c r="DG11" s="3">
        <f t="shared" si="8"/>
        <v>0.37788</v>
      </c>
      <c r="DH11" s="3">
        <f>DH10/DH7/12</f>
        <v>0.37788000000000005</v>
      </c>
      <c r="DI11" s="3">
        <f t="shared" si="8"/>
        <v>0.37788</v>
      </c>
      <c r="DJ11" s="3">
        <f t="shared" si="8"/>
        <v>0.37787999999999994</v>
      </c>
      <c r="DK11" s="3">
        <f>DK10/DK7/12</f>
        <v>0.37788</v>
      </c>
      <c r="DL11" s="3">
        <f t="shared" si="8"/>
        <v>0.37788000000000005</v>
      </c>
      <c r="DM11" s="3">
        <f t="shared" si="8"/>
        <v>0.37788</v>
      </c>
      <c r="DN11" s="3">
        <f t="shared" si="8"/>
        <v>0.37788</v>
      </c>
      <c r="DO11" s="3">
        <f t="shared" si="8"/>
        <v>0.37788</v>
      </c>
      <c r="DP11" s="3">
        <f t="shared" si="8"/>
        <v>0.37788</v>
      </c>
      <c r="DQ11" s="3">
        <f t="shared" si="8"/>
        <v>0.37788</v>
      </c>
      <c r="DR11" s="3">
        <f t="shared" si="8"/>
        <v>0.37788000000000005</v>
      </c>
      <c r="DS11" s="3">
        <f>DS10/DS7/12</f>
        <v>0.37788</v>
      </c>
      <c r="DT11" s="3">
        <f>DT10/DT7/12</f>
        <v>0.37788</v>
      </c>
      <c r="DU11" s="3">
        <f>DU10/DU7/12</f>
        <v>0.37788</v>
      </c>
      <c r="DV11" s="3">
        <f>DV10/DV7/12</f>
        <v>0.37788</v>
      </c>
      <c r="DW11" s="3">
        <f>DW10/DW7/12</f>
        <v>0.37788</v>
      </c>
    </row>
    <row r="12" spans="1:127" s="5" customFormat="1" ht="18.75" customHeight="1" thickBot="1">
      <c r="A12" s="58"/>
      <c r="B12" s="20" t="s">
        <v>0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  <c r="O12" s="13" t="s">
        <v>14</v>
      </c>
      <c r="P12" s="13" t="s">
        <v>14</v>
      </c>
      <c r="Q12" s="13" t="s">
        <v>14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14</v>
      </c>
      <c r="W12" s="13" t="s">
        <v>14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14</v>
      </c>
      <c r="AD12" s="13" t="s">
        <v>14</v>
      </c>
      <c r="AE12" s="13" t="s">
        <v>14</v>
      </c>
      <c r="AF12" s="13" t="s">
        <v>14</v>
      </c>
      <c r="AG12" s="13" t="s">
        <v>14</v>
      </c>
      <c r="AH12" s="13" t="s">
        <v>14</v>
      </c>
      <c r="AI12" s="13" t="s">
        <v>14</v>
      </c>
      <c r="AJ12" s="13" t="s">
        <v>14</v>
      </c>
      <c r="AK12" s="13" t="s">
        <v>14</v>
      </c>
      <c r="AL12" s="13" t="s">
        <v>14</v>
      </c>
      <c r="AM12" s="13" t="s">
        <v>14</v>
      </c>
      <c r="AN12" s="13" t="s">
        <v>14</v>
      </c>
      <c r="AO12" s="13" t="s">
        <v>14</v>
      </c>
      <c r="AP12" s="13" t="s">
        <v>14</v>
      </c>
      <c r="AQ12" s="13" t="s">
        <v>14</v>
      </c>
      <c r="AR12" s="13" t="s">
        <v>14</v>
      </c>
      <c r="AS12" s="13" t="s">
        <v>14</v>
      </c>
      <c r="AT12" s="13" t="s">
        <v>14</v>
      </c>
      <c r="AU12" s="13" t="s">
        <v>14</v>
      </c>
      <c r="AV12" s="13" t="s">
        <v>14</v>
      </c>
      <c r="AW12" s="13" t="s">
        <v>14</v>
      </c>
      <c r="AX12" s="13" t="s">
        <v>14</v>
      </c>
      <c r="AY12" s="13" t="s">
        <v>14</v>
      </c>
      <c r="AZ12" s="13" t="s">
        <v>14</v>
      </c>
      <c r="BA12" s="13" t="s">
        <v>14</v>
      </c>
      <c r="BB12" s="13" t="s">
        <v>14</v>
      </c>
      <c r="BC12" s="13" t="s">
        <v>14</v>
      </c>
      <c r="BD12" s="13" t="s">
        <v>14</v>
      </c>
      <c r="BE12" s="13" t="s">
        <v>14</v>
      </c>
      <c r="BF12" s="13" t="s">
        <v>14</v>
      </c>
      <c r="BG12" s="13" t="s">
        <v>14</v>
      </c>
      <c r="BH12" s="13" t="s">
        <v>14</v>
      </c>
      <c r="BI12" s="13" t="s">
        <v>14</v>
      </c>
      <c r="BJ12" s="13" t="s">
        <v>14</v>
      </c>
      <c r="BK12" s="13" t="s">
        <v>14</v>
      </c>
      <c r="BL12" s="13" t="s">
        <v>14</v>
      </c>
      <c r="BM12" s="13" t="s">
        <v>14</v>
      </c>
      <c r="BN12" s="13" t="s">
        <v>14</v>
      </c>
      <c r="BO12" s="13" t="s">
        <v>14</v>
      </c>
      <c r="BP12" s="13" t="s">
        <v>14</v>
      </c>
      <c r="BQ12" s="13" t="s">
        <v>14</v>
      </c>
      <c r="BR12" s="13" t="s">
        <v>14</v>
      </c>
      <c r="BS12" s="13" t="s">
        <v>14</v>
      </c>
      <c r="BT12" s="13" t="s">
        <v>14</v>
      </c>
      <c r="BU12" s="13" t="s">
        <v>14</v>
      </c>
      <c r="BV12" s="13" t="s">
        <v>14</v>
      </c>
      <c r="BW12" s="13" t="s">
        <v>14</v>
      </c>
      <c r="BX12" s="13" t="s">
        <v>14</v>
      </c>
      <c r="BY12" s="13" t="s">
        <v>14</v>
      </c>
      <c r="BZ12" s="13" t="s">
        <v>14</v>
      </c>
      <c r="CA12" s="13" t="s">
        <v>14</v>
      </c>
      <c r="CB12" s="13" t="s">
        <v>14</v>
      </c>
      <c r="CC12" s="13" t="s">
        <v>14</v>
      </c>
      <c r="CD12" s="13" t="s">
        <v>14</v>
      </c>
      <c r="CE12" s="13" t="s">
        <v>14</v>
      </c>
      <c r="CF12" s="13" t="s">
        <v>14</v>
      </c>
      <c r="CG12" s="13" t="s">
        <v>14</v>
      </c>
      <c r="CH12" s="13" t="s">
        <v>14</v>
      </c>
      <c r="CI12" s="13" t="s">
        <v>14</v>
      </c>
      <c r="CJ12" s="13" t="s">
        <v>14</v>
      </c>
      <c r="CK12" s="13" t="s">
        <v>14</v>
      </c>
      <c r="CL12" s="13" t="s">
        <v>14</v>
      </c>
      <c r="CM12" s="13" t="s">
        <v>14</v>
      </c>
      <c r="CN12" s="13" t="s">
        <v>14</v>
      </c>
      <c r="CO12" s="13" t="s">
        <v>14</v>
      </c>
      <c r="CP12" s="13" t="s">
        <v>14</v>
      </c>
      <c r="CQ12" s="13" t="s">
        <v>14</v>
      </c>
      <c r="CR12" s="13" t="s">
        <v>14</v>
      </c>
      <c r="CS12" s="13" t="s">
        <v>14</v>
      </c>
      <c r="CT12" s="13" t="s">
        <v>14</v>
      </c>
      <c r="CU12" s="13" t="s">
        <v>14</v>
      </c>
      <c r="CV12" s="13" t="s">
        <v>14</v>
      </c>
      <c r="CW12" s="13" t="s">
        <v>14</v>
      </c>
      <c r="CX12" s="13" t="s">
        <v>14</v>
      </c>
      <c r="CY12" s="13" t="s">
        <v>14</v>
      </c>
      <c r="CZ12" s="13" t="s">
        <v>14</v>
      </c>
      <c r="DA12" s="13" t="s">
        <v>14</v>
      </c>
      <c r="DB12" s="13" t="s">
        <v>14</v>
      </c>
      <c r="DC12" s="13" t="s">
        <v>14</v>
      </c>
      <c r="DD12" s="13" t="s">
        <v>14</v>
      </c>
      <c r="DE12" s="13" t="s">
        <v>14</v>
      </c>
      <c r="DF12" s="13" t="s">
        <v>14</v>
      </c>
      <c r="DG12" s="13" t="s">
        <v>14</v>
      </c>
      <c r="DH12" s="13" t="s">
        <v>14</v>
      </c>
      <c r="DI12" s="13" t="s">
        <v>14</v>
      </c>
      <c r="DJ12" s="13" t="s">
        <v>14</v>
      </c>
      <c r="DK12" s="13" t="s">
        <v>14</v>
      </c>
      <c r="DL12" s="13" t="s">
        <v>14</v>
      </c>
      <c r="DM12" s="13" t="s">
        <v>14</v>
      </c>
      <c r="DN12" s="13" t="s">
        <v>14</v>
      </c>
      <c r="DO12" s="13" t="s">
        <v>14</v>
      </c>
      <c r="DP12" s="13" t="s">
        <v>14</v>
      </c>
      <c r="DQ12" s="13" t="s">
        <v>14</v>
      </c>
      <c r="DR12" s="13" t="s">
        <v>14</v>
      </c>
      <c r="DS12" s="13" t="s">
        <v>14</v>
      </c>
      <c r="DT12" s="13" t="s">
        <v>14</v>
      </c>
      <c r="DU12" s="13" t="s">
        <v>14</v>
      </c>
      <c r="DV12" s="13" t="s">
        <v>14</v>
      </c>
      <c r="DW12" s="13" t="s">
        <v>14</v>
      </c>
    </row>
    <row r="13" spans="1:127" s="5" customFormat="1" ht="18.75" customHeight="1" thickTop="1">
      <c r="A13" s="57" t="s">
        <v>16</v>
      </c>
      <c r="B13" s="25" t="s">
        <v>4</v>
      </c>
      <c r="C13" s="26">
        <f>C8*10%/10</f>
        <v>4.544</v>
      </c>
      <c r="D13" s="26">
        <f>D8*10%/10</f>
        <v>4.622</v>
      </c>
      <c r="E13" s="26">
        <f>E8*10%/10</f>
        <v>4.658</v>
      </c>
      <c r="F13" s="26">
        <f>F8*10%/10</f>
        <v>4.729</v>
      </c>
      <c r="G13" s="26">
        <f>G8*5%/10</f>
        <v>2.2880000000000003</v>
      </c>
      <c r="H13" s="26">
        <f>H8*10%/10</f>
        <v>4.628</v>
      </c>
      <c r="I13" s="26">
        <f aca="true" t="shared" si="9" ref="I13:BC13">I8*10%/10</f>
        <v>4.899</v>
      </c>
      <c r="J13" s="26">
        <f t="shared" si="9"/>
        <v>4.559</v>
      </c>
      <c r="K13" s="26">
        <f t="shared" si="9"/>
        <v>4.598000000000001</v>
      </c>
      <c r="L13" s="26">
        <f t="shared" si="9"/>
        <v>5.172000000000001</v>
      </c>
      <c r="M13" s="26">
        <f t="shared" si="9"/>
        <v>5.1610000000000005</v>
      </c>
      <c r="N13" s="26">
        <f t="shared" si="9"/>
        <v>4.8260000000000005</v>
      </c>
      <c r="O13" s="26">
        <f t="shared" si="9"/>
        <v>5.9110000000000005</v>
      </c>
      <c r="P13" s="26">
        <f t="shared" si="9"/>
        <v>7.235000000000001</v>
      </c>
      <c r="Q13" s="26">
        <f t="shared" si="9"/>
        <v>4.613</v>
      </c>
      <c r="R13" s="26">
        <f t="shared" si="9"/>
        <v>4.2700000000000005</v>
      </c>
      <c r="S13" s="26">
        <f t="shared" si="9"/>
        <v>13.635</v>
      </c>
      <c r="T13" s="26">
        <f t="shared" si="9"/>
        <v>5.828</v>
      </c>
      <c r="U13" s="26">
        <f t="shared" si="9"/>
        <v>5.805000000000001</v>
      </c>
      <c r="V13" s="26">
        <f t="shared" si="9"/>
        <v>5.522</v>
      </c>
      <c r="W13" s="26">
        <f t="shared" si="9"/>
        <v>5.644</v>
      </c>
      <c r="X13" s="26">
        <f t="shared" si="9"/>
        <v>6.0329999999999995</v>
      </c>
      <c r="Y13" s="26">
        <f t="shared" si="9"/>
        <v>3.46</v>
      </c>
      <c r="Z13" s="26">
        <f t="shared" si="9"/>
        <v>8.09</v>
      </c>
      <c r="AA13" s="26">
        <f t="shared" si="9"/>
        <v>6.239</v>
      </c>
      <c r="AB13" s="26">
        <f t="shared" si="9"/>
        <v>6.2410000000000005</v>
      </c>
      <c r="AC13" s="26">
        <f t="shared" si="9"/>
        <v>5.799</v>
      </c>
      <c r="AD13" s="26">
        <f t="shared" si="9"/>
        <v>4.649</v>
      </c>
      <c r="AE13" s="26">
        <f t="shared" si="9"/>
        <v>6.33</v>
      </c>
      <c r="AF13" s="26">
        <f t="shared" si="9"/>
        <v>5.23</v>
      </c>
      <c r="AG13" s="26">
        <f t="shared" si="9"/>
        <v>7.2829999999999995</v>
      </c>
      <c r="AH13" s="26">
        <f t="shared" si="9"/>
        <v>4.926</v>
      </c>
      <c r="AI13" s="26">
        <f t="shared" si="9"/>
        <v>5.630000000000001</v>
      </c>
      <c r="AJ13" s="26">
        <f t="shared" si="9"/>
        <v>4.288</v>
      </c>
      <c r="AK13" s="26">
        <f t="shared" si="9"/>
        <v>4.574</v>
      </c>
      <c r="AL13" s="26">
        <f t="shared" si="9"/>
        <v>5.049</v>
      </c>
      <c r="AM13" s="26">
        <f>AM8*8%/10</f>
        <v>3.8024</v>
      </c>
      <c r="AN13" s="26">
        <f t="shared" si="9"/>
        <v>4.605</v>
      </c>
      <c r="AO13" s="26">
        <f t="shared" si="9"/>
        <v>5.6370000000000005</v>
      </c>
      <c r="AP13" s="26">
        <f t="shared" si="9"/>
        <v>7.289</v>
      </c>
      <c r="AQ13" s="26">
        <f t="shared" si="9"/>
        <v>4.627000000000001</v>
      </c>
      <c r="AR13" s="26">
        <f t="shared" si="9"/>
        <v>5.165000000000001</v>
      </c>
      <c r="AS13" s="26">
        <f t="shared" si="9"/>
        <v>5.169</v>
      </c>
      <c r="AT13" s="26">
        <f t="shared" si="9"/>
        <v>5.136000000000001</v>
      </c>
      <c r="AU13" s="26">
        <f t="shared" si="9"/>
        <v>4.725</v>
      </c>
      <c r="AV13" s="26">
        <f t="shared" si="9"/>
        <v>4.769</v>
      </c>
      <c r="AW13" s="26">
        <f t="shared" si="9"/>
        <v>4.8260000000000005</v>
      </c>
      <c r="AX13" s="26">
        <f t="shared" si="9"/>
        <v>4.738</v>
      </c>
      <c r="AY13" s="26">
        <f t="shared" si="9"/>
        <v>5.253</v>
      </c>
      <c r="AZ13" s="26">
        <f t="shared" si="9"/>
        <v>5.6370000000000005</v>
      </c>
      <c r="BA13" s="26">
        <f t="shared" si="9"/>
        <v>4.817</v>
      </c>
      <c r="BB13" s="26">
        <f t="shared" si="9"/>
        <v>8.767000000000001</v>
      </c>
      <c r="BC13" s="26">
        <f t="shared" si="9"/>
        <v>4.75</v>
      </c>
      <c r="BD13" s="26">
        <f aca="true" t="shared" si="10" ref="BD13:DR13">BD8*10%/10</f>
        <v>4.559</v>
      </c>
      <c r="BE13" s="26">
        <f>BE8*8%/10</f>
        <v>3.8840000000000003</v>
      </c>
      <c r="BF13" s="26">
        <f t="shared" si="10"/>
        <v>5.759</v>
      </c>
      <c r="BG13" s="26">
        <f t="shared" si="10"/>
        <v>4.289</v>
      </c>
      <c r="BH13" s="26">
        <f t="shared" si="10"/>
        <v>7.277000000000001</v>
      </c>
      <c r="BI13" s="26">
        <f t="shared" si="10"/>
        <v>4.195</v>
      </c>
      <c r="BJ13" s="26">
        <f>BJ8*7%/10</f>
        <v>4.167800000000001</v>
      </c>
      <c r="BK13" s="26">
        <f>BK8*7%/10</f>
        <v>5.1793000000000005</v>
      </c>
      <c r="BL13" s="26">
        <f t="shared" si="10"/>
        <v>9.744</v>
      </c>
      <c r="BM13" s="26">
        <f t="shared" si="10"/>
        <v>5.683</v>
      </c>
      <c r="BN13" s="26">
        <f t="shared" si="10"/>
        <v>6.639</v>
      </c>
      <c r="BO13" s="26">
        <f t="shared" si="10"/>
        <v>5.314</v>
      </c>
      <c r="BP13" s="26">
        <f t="shared" si="10"/>
        <v>8.040000000000001</v>
      </c>
      <c r="BQ13" s="26">
        <f t="shared" si="10"/>
        <v>4.2170000000000005</v>
      </c>
      <c r="BR13" s="26">
        <f t="shared" si="10"/>
        <v>3.464</v>
      </c>
      <c r="BS13" s="26">
        <f t="shared" si="10"/>
        <v>4.734</v>
      </c>
      <c r="BT13" s="26">
        <f t="shared" si="10"/>
        <v>4.875</v>
      </c>
      <c r="BU13" s="26">
        <f t="shared" si="10"/>
        <v>5.437</v>
      </c>
      <c r="BV13" s="26">
        <f t="shared" si="10"/>
        <v>5.169</v>
      </c>
      <c r="BW13" s="26">
        <f t="shared" si="10"/>
        <v>5.869</v>
      </c>
      <c r="BX13" s="26">
        <f t="shared" si="10"/>
        <v>4.373</v>
      </c>
      <c r="BY13" s="26">
        <f t="shared" si="10"/>
        <v>4.312</v>
      </c>
      <c r="BZ13" s="26">
        <f>BZ8*8%/10</f>
        <v>3.7504000000000004</v>
      </c>
      <c r="CA13" s="26">
        <f t="shared" si="10"/>
        <v>6.093</v>
      </c>
      <c r="CB13" s="26">
        <f t="shared" si="10"/>
        <v>5.529</v>
      </c>
      <c r="CC13" s="26">
        <f t="shared" si="10"/>
        <v>5.039</v>
      </c>
      <c r="CD13" s="26">
        <f t="shared" si="10"/>
        <v>5.256</v>
      </c>
      <c r="CE13" s="26">
        <f t="shared" si="10"/>
        <v>5.072</v>
      </c>
      <c r="CF13" s="26">
        <f t="shared" si="10"/>
        <v>5.065</v>
      </c>
      <c r="CG13" s="26">
        <f t="shared" si="10"/>
        <v>4.979</v>
      </c>
      <c r="CH13" s="26">
        <f t="shared" si="10"/>
        <v>5.16</v>
      </c>
      <c r="CI13" s="26">
        <f t="shared" si="10"/>
        <v>5.266</v>
      </c>
      <c r="CJ13" s="26">
        <f t="shared" si="10"/>
        <v>5.184</v>
      </c>
      <c r="CK13" s="26">
        <f t="shared" si="10"/>
        <v>5.489</v>
      </c>
      <c r="CL13" s="26">
        <f t="shared" si="10"/>
        <v>4.630000000000001</v>
      </c>
      <c r="CM13" s="26">
        <f t="shared" si="10"/>
        <v>3.9</v>
      </c>
      <c r="CN13" s="26">
        <f t="shared" si="10"/>
        <v>4.455</v>
      </c>
      <c r="CO13" s="26">
        <f t="shared" si="10"/>
        <v>5.2379999999999995</v>
      </c>
      <c r="CP13" s="26">
        <f t="shared" si="10"/>
        <v>5.651000000000001</v>
      </c>
      <c r="CQ13" s="26">
        <f t="shared" si="10"/>
        <v>4.307</v>
      </c>
      <c r="CR13" s="26">
        <f t="shared" si="10"/>
        <v>6.349</v>
      </c>
      <c r="CS13" s="26">
        <f t="shared" si="10"/>
        <v>5.545</v>
      </c>
      <c r="CT13" s="26">
        <f t="shared" si="10"/>
        <v>9.941</v>
      </c>
      <c r="CU13" s="26">
        <f t="shared" si="10"/>
        <v>4.48</v>
      </c>
      <c r="CV13" s="26">
        <f t="shared" si="10"/>
        <v>5.65</v>
      </c>
      <c r="CW13" s="26">
        <f t="shared" si="10"/>
        <v>5.6610000000000005</v>
      </c>
      <c r="CX13" s="26">
        <f>CX8*10%/10</f>
        <v>5.983</v>
      </c>
      <c r="CY13" s="26">
        <f t="shared" si="10"/>
        <v>5.0520000000000005</v>
      </c>
      <c r="CZ13" s="26">
        <f t="shared" si="10"/>
        <v>5.0920000000000005</v>
      </c>
      <c r="DA13" s="26">
        <f t="shared" si="10"/>
        <v>5.689</v>
      </c>
      <c r="DB13" s="26">
        <f t="shared" si="10"/>
        <v>4.799</v>
      </c>
      <c r="DC13" s="26">
        <f t="shared" si="10"/>
        <v>5.5729999999999995</v>
      </c>
      <c r="DD13" s="26">
        <f t="shared" si="10"/>
        <v>4.5120000000000005</v>
      </c>
      <c r="DE13" s="26">
        <f t="shared" si="10"/>
        <v>7.194</v>
      </c>
      <c r="DF13" s="26">
        <f t="shared" si="10"/>
        <v>4.543000000000001</v>
      </c>
      <c r="DG13" s="26">
        <f t="shared" si="10"/>
        <v>4.794</v>
      </c>
      <c r="DH13" s="26">
        <f>DH8*10%/10</f>
        <v>4.559</v>
      </c>
      <c r="DI13" s="26">
        <f t="shared" si="10"/>
        <v>4.6240000000000006</v>
      </c>
      <c r="DJ13" s="26">
        <f t="shared" si="10"/>
        <v>4.667</v>
      </c>
      <c r="DK13" s="26">
        <f>DK8*10%/10</f>
        <v>4.158</v>
      </c>
      <c r="DL13" s="26">
        <f t="shared" si="10"/>
        <v>4.204</v>
      </c>
      <c r="DM13" s="26">
        <f t="shared" si="10"/>
        <v>8.861</v>
      </c>
      <c r="DN13" s="26">
        <f t="shared" si="10"/>
        <v>5.337999999999999</v>
      </c>
      <c r="DO13" s="26">
        <f t="shared" si="10"/>
        <v>4.621</v>
      </c>
      <c r="DP13" s="26">
        <f t="shared" si="10"/>
        <v>4.659000000000001</v>
      </c>
      <c r="DQ13" s="26">
        <f t="shared" si="10"/>
        <v>4.679</v>
      </c>
      <c r="DR13" s="26">
        <f t="shared" si="10"/>
        <v>4.559</v>
      </c>
      <c r="DS13" s="26">
        <f>DS8*12%/10</f>
        <v>44.8212</v>
      </c>
      <c r="DT13" s="26">
        <f>DT8*10%/10</f>
        <v>39.46300000000001</v>
      </c>
      <c r="DU13" s="26">
        <f>DU8*10%/10</f>
        <v>37.654</v>
      </c>
      <c r="DV13" s="26">
        <f>DV8*10%/10</f>
        <v>23.092</v>
      </c>
      <c r="DW13" s="26">
        <f>DW8*10%/10</f>
        <v>25.361</v>
      </c>
    </row>
    <row r="14" spans="1:127" s="5" customFormat="1" ht="18.75" customHeight="1">
      <c r="A14" s="57"/>
      <c r="B14" s="19" t="s">
        <v>13</v>
      </c>
      <c r="C14" s="3">
        <f aca="true" t="shared" si="11" ref="C14:H14">2281.73*C13</f>
        <v>10368.18112</v>
      </c>
      <c r="D14" s="3">
        <f t="shared" si="11"/>
        <v>10546.15606</v>
      </c>
      <c r="E14" s="3">
        <f t="shared" si="11"/>
        <v>10628.298340000001</v>
      </c>
      <c r="F14" s="3">
        <f t="shared" si="11"/>
        <v>10790.30117</v>
      </c>
      <c r="G14" s="3">
        <f t="shared" si="11"/>
        <v>5220.59824</v>
      </c>
      <c r="H14" s="3">
        <f t="shared" si="11"/>
        <v>10559.846440000001</v>
      </c>
      <c r="I14" s="3">
        <f aca="true" t="shared" si="12" ref="I14:BC14">2281.73*I13</f>
        <v>11178.19527</v>
      </c>
      <c r="J14" s="3">
        <f t="shared" si="12"/>
        <v>10402.407070000001</v>
      </c>
      <c r="K14" s="3">
        <f t="shared" si="12"/>
        <v>10491.394540000001</v>
      </c>
      <c r="L14" s="3">
        <f t="shared" si="12"/>
        <v>11801.107560000002</v>
      </c>
      <c r="M14" s="3">
        <f t="shared" si="12"/>
        <v>11776.008530000001</v>
      </c>
      <c r="N14" s="3">
        <f t="shared" si="12"/>
        <v>11011.628980000001</v>
      </c>
      <c r="O14" s="3">
        <f t="shared" si="12"/>
        <v>13487.306030000002</v>
      </c>
      <c r="P14" s="3">
        <f t="shared" si="12"/>
        <v>16508.316550000003</v>
      </c>
      <c r="Q14" s="3">
        <f t="shared" si="12"/>
        <v>10525.620490000001</v>
      </c>
      <c r="R14" s="3">
        <f t="shared" si="12"/>
        <v>9742.9871</v>
      </c>
      <c r="S14" s="3">
        <f t="shared" si="12"/>
        <v>31111.38855</v>
      </c>
      <c r="T14" s="3">
        <f t="shared" si="12"/>
        <v>13297.92244</v>
      </c>
      <c r="U14" s="3">
        <f t="shared" si="12"/>
        <v>13245.44265</v>
      </c>
      <c r="V14" s="3">
        <f t="shared" si="12"/>
        <v>12599.71306</v>
      </c>
      <c r="W14" s="3">
        <f t="shared" si="12"/>
        <v>12878.08412</v>
      </c>
      <c r="X14" s="3">
        <f t="shared" si="12"/>
        <v>13765.67709</v>
      </c>
      <c r="Y14" s="3">
        <f t="shared" si="12"/>
        <v>7894.7858</v>
      </c>
      <c r="Z14" s="3">
        <f t="shared" si="12"/>
        <v>18459.1957</v>
      </c>
      <c r="AA14" s="3">
        <f t="shared" si="12"/>
        <v>14235.71347</v>
      </c>
      <c r="AB14" s="3">
        <f t="shared" si="12"/>
        <v>14240.276930000002</v>
      </c>
      <c r="AC14" s="3">
        <f t="shared" si="12"/>
        <v>13231.75227</v>
      </c>
      <c r="AD14" s="3">
        <f t="shared" si="12"/>
        <v>10607.76277</v>
      </c>
      <c r="AE14" s="3">
        <f t="shared" si="12"/>
        <v>14443.3509</v>
      </c>
      <c r="AF14" s="3">
        <f t="shared" si="12"/>
        <v>11933.447900000001</v>
      </c>
      <c r="AG14" s="3">
        <f t="shared" si="12"/>
        <v>16617.83959</v>
      </c>
      <c r="AH14" s="3">
        <f t="shared" si="12"/>
        <v>11239.80198</v>
      </c>
      <c r="AI14" s="3">
        <f t="shared" si="12"/>
        <v>12846.139900000002</v>
      </c>
      <c r="AJ14" s="3">
        <f t="shared" si="12"/>
        <v>9784.05824</v>
      </c>
      <c r="AK14" s="3">
        <f t="shared" si="12"/>
        <v>10436.63302</v>
      </c>
      <c r="AL14" s="3">
        <f t="shared" si="12"/>
        <v>11520.45477</v>
      </c>
      <c r="AM14" s="3">
        <f t="shared" si="12"/>
        <v>8676.050152</v>
      </c>
      <c r="AN14" s="3">
        <f t="shared" si="12"/>
        <v>10507.366650000002</v>
      </c>
      <c r="AO14" s="3">
        <f t="shared" si="12"/>
        <v>12862.11201</v>
      </c>
      <c r="AP14" s="3">
        <f t="shared" si="12"/>
        <v>16631.52997</v>
      </c>
      <c r="AQ14" s="3">
        <f t="shared" si="12"/>
        <v>10557.564710000002</v>
      </c>
      <c r="AR14" s="3">
        <f t="shared" si="12"/>
        <v>11785.135450000002</v>
      </c>
      <c r="AS14" s="3">
        <f t="shared" si="12"/>
        <v>11794.262369999999</v>
      </c>
      <c r="AT14" s="3">
        <f t="shared" si="12"/>
        <v>11718.965280000002</v>
      </c>
      <c r="AU14" s="3">
        <f t="shared" si="12"/>
        <v>10781.17425</v>
      </c>
      <c r="AV14" s="3">
        <f t="shared" si="12"/>
        <v>10881.570370000001</v>
      </c>
      <c r="AW14" s="3">
        <f t="shared" si="12"/>
        <v>11011.628980000001</v>
      </c>
      <c r="AX14" s="3">
        <f t="shared" si="12"/>
        <v>10810.83674</v>
      </c>
      <c r="AY14" s="3">
        <f t="shared" si="12"/>
        <v>11985.92769</v>
      </c>
      <c r="AZ14" s="3">
        <f t="shared" si="12"/>
        <v>12862.11201</v>
      </c>
      <c r="BA14" s="3">
        <f t="shared" si="12"/>
        <v>10991.093410000001</v>
      </c>
      <c r="BB14" s="3">
        <f t="shared" si="12"/>
        <v>20003.926910000002</v>
      </c>
      <c r="BC14" s="3">
        <f t="shared" si="12"/>
        <v>10838.2175</v>
      </c>
      <c r="BD14" s="3">
        <f aca="true" t="shared" si="13" ref="BD14:DR14">2281.73*BD13</f>
        <v>10402.407070000001</v>
      </c>
      <c r="BE14" s="3">
        <f t="shared" si="13"/>
        <v>8862.23932</v>
      </c>
      <c r="BF14" s="3">
        <f t="shared" si="13"/>
        <v>13140.48307</v>
      </c>
      <c r="BG14" s="3">
        <f>1281.73*BG13</f>
        <v>5497.33997</v>
      </c>
      <c r="BH14" s="3">
        <f t="shared" si="13"/>
        <v>16604.149210000003</v>
      </c>
      <c r="BI14" s="3">
        <f t="shared" si="13"/>
        <v>9571.85735</v>
      </c>
      <c r="BJ14" s="3">
        <f t="shared" si="13"/>
        <v>9509.794294000001</v>
      </c>
      <c r="BK14" s="3">
        <f t="shared" si="13"/>
        <v>11817.764189000001</v>
      </c>
      <c r="BL14" s="3">
        <f t="shared" si="13"/>
        <v>22233.17712</v>
      </c>
      <c r="BM14" s="3">
        <f t="shared" si="13"/>
        <v>12967.07159</v>
      </c>
      <c r="BN14" s="3">
        <f t="shared" si="13"/>
        <v>15148.405470000002</v>
      </c>
      <c r="BO14" s="3">
        <f t="shared" si="13"/>
        <v>12125.113220000001</v>
      </c>
      <c r="BP14" s="3">
        <f t="shared" si="13"/>
        <v>18345.109200000003</v>
      </c>
      <c r="BQ14" s="3">
        <f t="shared" si="13"/>
        <v>9622.05541</v>
      </c>
      <c r="BR14" s="3">
        <f t="shared" si="13"/>
        <v>7903.91272</v>
      </c>
      <c r="BS14" s="3">
        <f t="shared" si="13"/>
        <v>10801.70982</v>
      </c>
      <c r="BT14" s="3">
        <f t="shared" si="13"/>
        <v>11123.43375</v>
      </c>
      <c r="BU14" s="3">
        <f t="shared" si="13"/>
        <v>12405.766010000001</v>
      </c>
      <c r="BV14" s="3">
        <f t="shared" si="13"/>
        <v>11794.262369999999</v>
      </c>
      <c r="BW14" s="3">
        <f t="shared" si="13"/>
        <v>13391.47337</v>
      </c>
      <c r="BX14" s="3">
        <f t="shared" si="13"/>
        <v>9978.005290000001</v>
      </c>
      <c r="BY14" s="3">
        <f t="shared" si="13"/>
        <v>9838.81976</v>
      </c>
      <c r="BZ14" s="3">
        <f t="shared" si="13"/>
        <v>8557.400192000001</v>
      </c>
      <c r="CA14" s="3">
        <f t="shared" si="13"/>
        <v>13902.58089</v>
      </c>
      <c r="CB14" s="3">
        <f t="shared" si="13"/>
        <v>12615.68517</v>
      </c>
      <c r="CC14" s="3">
        <f t="shared" si="13"/>
        <v>11497.63747</v>
      </c>
      <c r="CD14" s="3">
        <f t="shared" si="13"/>
        <v>11992.77288</v>
      </c>
      <c r="CE14" s="3">
        <f t="shared" si="13"/>
        <v>11572.93456</v>
      </c>
      <c r="CF14" s="3">
        <f t="shared" si="13"/>
        <v>11556.96245</v>
      </c>
      <c r="CG14" s="3">
        <f t="shared" si="13"/>
        <v>11360.73367</v>
      </c>
      <c r="CH14" s="3">
        <f t="shared" si="13"/>
        <v>11773.7268</v>
      </c>
      <c r="CI14" s="3">
        <f t="shared" si="13"/>
        <v>12015.59018</v>
      </c>
      <c r="CJ14" s="3">
        <f t="shared" si="13"/>
        <v>11828.48832</v>
      </c>
      <c r="CK14" s="3">
        <f t="shared" si="13"/>
        <v>12524.41597</v>
      </c>
      <c r="CL14" s="3">
        <f t="shared" si="13"/>
        <v>10564.409900000002</v>
      </c>
      <c r="CM14" s="3">
        <f t="shared" si="13"/>
        <v>8898.747</v>
      </c>
      <c r="CN14" s="3">
        <f t="shared" si="13"/>
        <v>10165.10715</v>
      </c>
      <c r="CO14" s="3">
        <f t="shared" si="13"/>
        <v>11951.701739999999</v>
      </c>
      <c r="CP14" s="3">
        <f t="shared" si="13"/>
        <v>12894.056230000002</v>
      </c>
      <c r="CQ14" s="3">
        <f t="shared" si="13"/>
        <v>9827.411110000001</v>
      </c>
      <c r="CR14" s="3">
        <f t="shared" si="13"/>
        <v>14486.70377</v>
      </c>
      <c r="CS14" s="3">
        <f t="shared" si="13"/>
        <v>12652.19285</v>
      </c>
      <c r="CT14" s="3">
        <f t="shared" si="13"/>
        <v>22682.67793</v>
      </c>
      <c r="CU14" s="3">
        <f t="shared" si="13"/>
        <v>10222.1504</v>
      </c>
      <c r="CV14" s="3">
        <f t="shared" si="13"/>
        <v>12891.774500000001</v>
      </c>
      <c r="CW14" s="3">
        <f t="shared" si="13"/>
        <v>12916.87353</v>
      </c>
      <c r="CX14" s="3">
        <f>2281.73*CX13</f>
        <v>13651.59059</v>
      </c>
      <c r="CY14" s="3">
        <f t="shared" si="13"/>
        <v>11527.299960000002</v>
      </c>
      <c r="CZ14" s="3">
        <f t="shared" si="13"/>
        <v>11618.569160000001</v>
      </c>
      <c r="DA14" s="3">
        <f t="shared" si="13"/>
        <v>12980.76197</v>
      </c>
      <c r="DB14" s="3">
        <f t="shared" si="13"/>
        <v>10950.022270000001</v>
      </c>
      <c r="DC14" s="3">
        <f t="shared" si="13"/>
        <v>12716.081289999998</v>
      </c>
      <c r="DD14" s="3">
        <f t="shared" si="13"/>
        <v>10295.165760000002</v>
      </c>
      <c r="DE14" s="3">
        <f t="shared" si="13"/>
        <v>16414.76562</v>
      </c>
      <c r="DF14" s="3">
        <f t="shared" si="13"/>
        <v>10365.899390000002</v>
      </c>
      <c r="DG14" s="3">
        <f t="shared" si="13"/>
        <v>10938.613619999998</v>
      </c>
      <c r="DH14" s="3">
        <f>2281.73*DH13</f>
        <v>10402.407070000001</v>
      </c>
      <c r="DI14" s="3">
        <f t="shared" si="13"/>
        <v>10550.71952</v>
      </c>
      <c r="DJ14" s="3">
        <f t="shared" si="13"/>
        <v>10648.83391</v>
      </c>
      <c r="DK14" s="3">
        <f>2281.73*DK13</f>
        <v>9487.433340000001</v>
      </c>
      <c r="DL14" s="3">
        <f t="shared" si="13"/>
        <v>9592.39292</v>
      </c>
      <c r="DM14" s="3">
        <f t="shared" si="13"/>
        <v>20218.40953</v>
      </c>
      <c r="DN14" s="3">
        <f t="shared" si="13"/>
        <v>12179.874739999997</v>
      </c>
      <c r="DO14" s="3">
        <f t="shared" si="13"/>
        <v>10543.87433</v>
      </c>
      <c r="DP14" s="3">
        <f t="shared" si="13"/>
        <v>10630.580070000002</v>
      </c>
      <c r="DQ14" s="3">
        <f t="shared" si="13"/>
        <v>10676.214670000001</v>
      </c>
      <c r="DR14" s="3">
        <f t="shared" si="13"/>
        <v>10402.407070000001</v>
      </c>
      <c r="DS14" s="3">
        <f>2281.73*DS13</f>
        <v>102269.876676</v>
      </c>
      <c r="DT14" s="3">
        <f>2281.73*DT13</f>
        <v>90043.91099000002</v>
      </c>
      <c r="DU14" s="3">
        <f>2281.73*DU13</f>
        <v>85916.26142000001</v>
      </c>
      <c r="DV14" s="3">
        <f>2281.73*DV13</f>
        <v>52689.70916</v>
      </c>
      <c r="DW14" s="3">
        <f>2281.73*DW13</f>
        <v>57866.95453</v>
      </c>
    </row>
    <row r="15" spans="1:127" s="5" customFormat="1" ht="18.75" customHeight="1">
      <c r="A15" s="57"/>
      <c r="B15" s="19" t="s">
        <v>2</v>
      </c>
      <c r="C15" s="3">
        <f aca="true" t="shared" si="14" ref="C15:H15">C14/C7/12</f>
        <v>1.9014416666666667</v>
      </c>
      <c r="D15" s="3">
        <f t="shared" si="14"/>
        <v>1.9014416666666667</v>
      </c>
      <c r="E15" s="3">
        <f t="shared" si="14"/>
        <v>1.901441666666667</v>
      </c>
      <c r="F15" s="3">
        <f t="shared" si="14"/>
        <v>1.901441666666667</v>
      </c>
      <c r="G15" s="3">
        <f t="shared" si="14"/>
        <v>0.9507208333333333</v>
      </c>
      <c r="H15" s="3">
        <f t="shared" si="14"/>
        <v>1.901441666666667</v>
      </c>
      <c r="I15" s="3">
        <f aca="true" t="shared" si="15" ref="I15:BC15">I14/I7/12</f>
        <v>1.901441666666667</v>
      </c>
      <c r="J15" s="3">
        <f t="shared" si="15"/>
        <v>1.901441666666667</v>
      </c>
      <c r="K15" s="3">
        <f t="shared" si="15"/>
        <v>1.901441666666667</v>
      </c>
      <c r="L15" s="3">
        <f t="shared" si="15"/>
        <v>1.901441666666667</v>
      </c>
      <c r="M15" s="3">
        <f t="shared" si="15"/>
        <v>1.9014416666666667</v>
      </c>
      <c r="N15" s="3">
        <f t="shared" si="15"/>
        <v>1.901441666666667</v>
      </c>
      <c r="O15" s="3">
        <f t="shared" si="15"/>
        <v>1.901441666666667</v>
      </c>
      <c r="P15" s="3">
        <f t="shared" si="15"/>
        <v>1.901441666666667</v>
      </c>
      <c r="Q15" s="3">
        <f t="shared" si="15"/>
        <v>1.901441666666667</v>
      </c>
      <c r="R15" s="3">
        <f t="shared" si="15"/>
        <v>1.9014416666666667</v>
      </c>
      <c r="S15" s="3">
        <f t="shared" si="15"/>
        <v>1.9014416666666667</v>
      </c>
      <c r="T15" s="3">
        <f t="shared" si="15"/>
        <v>1.901441666666667</v>
      </c>
      <c r="U15" s="3">
        <f t="shared" si="15"/>
        <v>1.901441666666667</v>
      </c>
      <c r="V15" s="3">
        <f t="shared" si="15"/>
        <v>1.9014416666666667</v>
      </c>
      <c r="W15" s="3">
        <f t="shared" si="15"/>
        <v>1.9014416666666667</v>
      </c>
      <c r="X15" s="3">
        <f t="shared" si="15"/>
        <v>1.9014416666666667</v>
      </c>
      <c r="Y15" s="3">
        <f t="shared" si="15"/>
        <v>1.9014416666666667</v>
      </c>
      <c r="Z15" s="3">
        <f t="shared" si="15"/>
        <v>1.9014416666666667</v>
      </c>
      <c r="AA15" s="3">
        <f t="shared" si="15"/>
        <v>1.901441666666667</v>
      </c>
      <c r="AB15" s="3">
        <f t="shared" si="15"/>
        <v>1.901441666666667</v>
      </c>
      <c r="AC15" s="3">
        <f t="shared" si="15"/>
        <v>1.901441666666667</v>
      </c>
      <c r="AD15" s="3">
        <f t="shared" si="15"/>
        <v>1.9014416666666667</v>
      </c>
      <c r="AE15" s="3">
        <f t="shared" si="15"/>
        <v>1.9014416666666667</v>
      </c>
      <c r="AF15" s="3">
        <f t="shared" si="15"/>
        <v>1.901441666666667</v>
      </c>
      <c r="AG15" s="3">
        <f t="shared" si="15"/>
        <v>1.9014416666666667</v>
      </c>
      <c r="AH15" s="3">
        <f t="shared" si="15"/>
        <v>1.9014416666666667</v>
      </c>
      <c r="AI15" s="3">
        <f t="shared" si="15"/>
        <v>1.901441666666667</v>
      </c>
      <c r="AJ15" s="3">
        <f t="shared" si="15"/>
        <v>1.9014416666666667</v>
      </c>
      <c r="AK15" s="3">
        <f t="shared" si="15"/>
        <v>1.9014416666666667</v>
      </c>
      <c r="AL15" s="3">
        <f t="shared" si="15"/>
        <v>1.901441666666667</v>
      </c>
      <c r="AM15" s="3">
        <f t="shared" si="15"/>
        <v>1.5211533333333334</v>
      </c>
      <c r="AN15" s="3">
        <f t="shared" si="15"/>
        <v>1.901441666666667</v>
      </c>
      <c r="AO15" s="3">
        <f t="shared" si="15"/>
        <v>1.9014416666666667</v>
      </c>
      <c r="AP15" s="3">
        <f t="shared" si="15"/>
        <v>1.9014416666666667</v>
      </c>
      <c r="AQ15" s="3">
        <f t="shared" si="15"/>
        <v>1.9014416666666671</v>
      </c>
      <c r="AR15" s="3">
        <f t="shared" si="15"/>
        <v>1.901441666666667</v>
      </c>
      <c r="AS15" s="3">
        <f t="shared" si="15"/>
        <v>1.9014416666666667</v>
      </c>
      <c r="AT15" s="3">
        <f t="shared" si="15"/>
        <v>1.901441666666667</v>
      </c>
      <c r="AU15" s="3">
        <f t="shared" si="15"/>
        <v>1.9014416666666667</v>
      </c>
      <c r="AV15" s="3">
        <f t="shared" si="15"/>
        <v>1.901441666666667</v>
      </c>
      <c r="AW15" s="3">
        <f t="shared" si="15"/>
        <v>1.901441666666667</v>
      </c>
      <c r="AX15" s="3">
        <f t="shared" si="15"/>
        <v>1.9014416666666667</v>
      </c>
      <c r="AY15" s="3">
        <f t="shared" si="15"/>
        <v>1.901441666666667</v>
      </c>
      <c r="AZ15" s="3">
        <f t="shared" si="15"/>
        <v>1.9014416666666667</v>
      </c>
      <c r="BA15" s="3">
        <f t="shared" si="15"/>
        <v>1.901441666666667</v>
      </c>
      <c r="BB15" s="3">
        <f t="shared" si="15"/>
        <v>1.9014416666666667</v>
      </c>
      <c r="BC15" s="3">
        <f t="shared" si="15"/>
        <v>1.901441666666667</v>
      </c>
      <c r="BD15" s="3">
        <f aca="true" t="shared" si="16" ref="BD15:DR15">BD14/BD7/12</f>
        <v>1.901441666666667</v>
      </c>
      <c r="BE15" s="3">
        <f t="shared" si="16"/>
        <v>1.5211533333333334</v>
      </c>
      <c r="BF15" s="3">
        <f t="shared" si="16"/>
        <v>1.901441666666667</v>
      </c>
      <c r="BG15" s="3">
        <f t="shared" si="16"/>
        <v>1.0681083333333334</v>
      </c>
      <c r="BH15" s="3">
        <f t="shared" si="16"/>
        <v>1.901441666666667</v>
      </c>
      <c r="BI15" s="3">
        <f t="shared" si="16"/>
        <v>1.9014416666666667</v>
      </c>
      <c r="BJ15" s="3">
        <f t="shared" si="16"/>
        <v>1.3310091666666668</v>
      </c>
      <c r="BK15" s="3">
        <f t="shared" si="16"/>
        <v>1.3310091666666668</v>
      </c>
      <c r="BL15" s="3">
        <f t="shared" si="16"/>
        <v>1.9014416666666667</v>
      </c>
      <c r="BM15" s="3">
        <f t="shared" si="16"/>
        <v>1.9014416666666667</v>
      </c>
      <c r="BN15" s="3">
        <f t="shared" si="16"/>
        <v>1.901441666666667</v>
      </c>
      <c r="BO15" s="3">
        <f t="shared" si="16"/>
        <v>1.901441666666667</v>
      </c>
      <c r="BP15" s="3">
        <f t="shared" si="16"/>
        <v>1.901441666666667</v>
      </c>
      <c r="BQ15" s="3">
        <f t="shared" si="16"/>
        <v>1.901441666666667</v>
      </c>
      <c r="BR15" s="3">
        <f t="shared" si="16"/>
        <v>1.901441666666667</v>
      </c>
      <c r="BS15" s="3">
        <f t="shared" si="16"/>
        <v>1.9014416666666667</v>
      </c>
      <c r="BT15" s="3">
        <f t="shared" si="16"/>
        <v>1.9014416666666667</v>
      </c>
      <c r="BU15" s="3">
        <f t="shared" si="16"/>
        <v>1.9014416666666667</v>
      </c>
      <c r="BV15" s="3">
        <f t="shared" si="16"/>
        <v>1.9014416666666667</v>
      </c>
      <c r="BW15" s="3">
        <f t="shared" si="16"/>
        <v>1.9014416666666667</v>
      </c>
      <c r="BX15" s="3">
        <f t="shared" si="16"/>
        <v>1.901441666666667</v>
      </c>
      <c r="BY15" s="3">
        <f t="shared" si="16"/>
        <v>1.901441666666667</v>
      </c>
      <c r="BZ15" s="3">
        <f t="shared" si="16"/>
        <v>1.5211533333333334</v>
      </c>
      <c r="CA15" s="3">
        <f t="shared" si="16"/>
        <v>1.9014416666666667</v>
      </c>
      <c r="CB15" s="3">
        <f t="shared" si="16"/>
        <v>1.901441666666667</v>
      </c>
      <c r="CC15" s="3">
        <f t="shared" si="16"/>
        <v>1.9014416666666667</v>
      </c>
      <c r="CD15" s="3">
        <f t="shared" si="16"/>
        <v>1.9014416666666667</v>
      </c>
      <c r="CE15" s="3">
        <f t="shared" si="16"/>
        <v>1.9014416666666667</v>
      </c>
      <c r="CF15" s="3">
        <f t="shared" si="16"/>
        <v>1.901441666666667</v>
      </c>
      <c r="CG15" s="3">
        <f t="shared" si="16"/>
        <v>1.9014416666666667</v>
      </c>
      <c r="CH15" s="3">
        <f t="shared" si="16"/>
        <v>1.9014416666666667</v>
      </c>
      <c r="CI15" s="3">
        <f t="shared" si="16"/>
        <v>1.9014416666666663</v>
      </c>
      <c r="CJ15" s="3">
        <f t="shared" si="16"/>
        <v>1.901441666666667</v>
      </c>
      <c r="CK15" s="3">
        <f t="shared" si="16"/>
        <v>1.9014416666666667</v>
      </c>
      <c r="CL15" s="3">
        <f t="shared" si="16"/>
        <v>1.9014416666666671</v>
      </c>
      <c r="CM15" s="3">
        <f t="shared" si="16"/>
        <v>1.9014416666666667</v>
      </c>
      <c r="CN15" s="3">
        <f t="shared" si="16"/>
        <v>1.9014416666666667</v>
      </c>
      <c r="CO15" s="3">
        <f t="shared" si="16"/>
        <v>1.9014416666666667</v>
      </c>
      <c r="CP15" s="3">
        <f t="shared" si="16"/>
        <v>1.901441666666667</v>
      </c>
      <c r="CQ15" s="3">
        <f t="shared" si="16"/>
        <v>1.901441666666667</v>
      </c>
      <c r="CR15" s="3">
        <f t="shared" si="16"/>
        <v>1.9014416666666667</v>
      </c>
      <c r="CS15" s="3">
        <f t="shared" si="16"/>
        <v>1.9014416666666667</v>
      </c>
      <c r="CT15" s="3">
        <f t="shared" si="16"/>
        <v>1.9014416666666667</v>
      </c>
      <c r="CU15" s="3">
        <f t="shared" si="16"/>
        <v>1.9014416666666667</v>
      </c>
      <c r="CV15" s="3">
        <f t="shared" si="16"/>
        <v>1.901441666666667</v>
      </c>
      <c r="CW15" s="3">
        <f t="shared" si="16"/>
        <v>1.9014416666666667</v>
      </c>
      <c r="CX15" s="3">
        <f>CX14/CX7/12</f>
        <v>1.901441666666667</v>
      </c>
      <c r="CY15" s="3">
        <f t="shared" si="16"/>
        <v>1.901441666666667</v>
      </c>
      <c r="CZ15" s="3">
        <f t="shared" si="16"/>
        <v>1.901441666666667</v>
      </c>
      <c r="DA15" s="3">
        <f t="shared" si="16"/>
        <v>1.9014416666666667</v>
      </c>
      <c r="DB15" s="3">
        <f t="shared" si="16"/>
        <v>1.901441666666667</v>
      </c>
      <c r="DC15" s="3">
        <f t="shared" si="16"/>
        <v>1.9014416666666667</v>
      </c>
      <c r="DD15" s="3">
        <f t="shared" si="16"/>
        <v>1.901441666666667</v>
      </c>
      <c r="DE15" s="3">
        <f t="shared" si="16"/>
        <v>1.9014416666666667</v>
      </c>
      <c r="DF15" s="3">
        <f t="shared" si="16"/>
        <v>1.901441666666667</v>
      </c>
      <c r="DG15" s="3">
        <f t="shared" si="16"/>
        <v>1.9014416666666663</v>
      </c>
      <c r="DH15" s="3">
        <f>DH14/DH7/12</f>
        <v>1.901441666666667</v>
      </c>
      <c r="DI15" s="3">
        <f t="shared" si="16"/>
        <v>1.901441666666667</v>
      </c>
      <c r="DJ15" s="3">
        <f t="shared" si="16"/>
        <v>1.9014416666666667</v>
      </c>
      <c r="DK15" s="3">
        <f>DK14/DK7/12</f>
        <v>1.901441666666667</v>
      </c>
      <c r="DL15" s="3">
        <f t="shared" si="16"/>
        <v>1.901441666666667</v>
      </c>
      <c r="DM15" s="3">
        <f t="shared" si="16"/>
        <v>1.9014416666666667</v>
      </c>
      <c r="DN15" s="3">
        <f t="shared" si="16"/>
        <v>1.9014416666666663</v>
      </c>
      <c r="DO15" s="3">
        <f t="shared" si="16"/>
        <v>1.9014416666666667</v>
      </c>
      <c r="DP15" s="3">
        <f t="shared" si="16"/>
        <v>1.9014416666666671</v>
      </c>
      <c r="DQ15" s="3">
        <f t="shared" si="16"/>
        <v>1.901441666666667</v>
      </c>
      <c r="DR15" s="3">
        <f t="shared" si="16"/>
        <v>1.901441666666667</v>
      </c>
      <c r="DS15" s="3">
        <f>DS14/DS7/12</f>
        <v>2.28173</v>
      </c>
      <c r="DT15" s="3">
        <f>DT14/DT7/12</f>
        <v>1.901441666666667</v>
      </c>
      <c r="DU15" s="3">
        <f>DU14/DU7/12</f>
        <v>1.901441666666667</v>
      </c>
      <c r="DV15" s="3">
        <f>DV14/DV7/12</f>
        <v>1.9014416666666667</v>
      </c>
      <c r="DW15" s="3">
        <f>DW14/DW7/12</f>
        <v>1.901441666666667</v>
      </c>
    </row>
    <row r="16" spans="1:127" s="5" customFormat="1" ht="18.75" customHeight="1" thickBot="1">
      <c r="A16" s="58"/>
      <c r="B16" s="20" t="s">
        <v>0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14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14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14</v>
      </c>
      <c r="AD16" s="13" t="s">
        <v>14</v>
      </c>
      <c r="AE16" s="13" t="s">
        <v>14</v>
      </c>
      <c r="AF16" s="13" t="s">
        <v>14</v>
      </c>
      <c r="AG16" s="13" t="s">
        <v>14</v>
      </c>
      <c r="AH16" s="13" t="s">
        <v>14</v>
      </c>
      <c r="AI16" s="13" t="s">
        <v>14</v>
      </c>
      <c r="AJ16" s="13" t="s">
        <v>14</v>
      </c>
      <c r="AK16" s="13" t="s">
        <v>14</v>
      </c>
      <c r="AL16" s="13" t="s">
        <v>14</v>
      </c>
      <c r="AM16" s="13" t="s">
        <v>14</v>
      </c>
      <c r="AN16" s="13" t="s">
        <v>14</v>
      </c>
      <c r="AO16" s="13" t="s">
        <v>14</v>
      </c>
      <c r="AP16" s="13" t="s">
        <v>14</v>
      </c>
      <c r="AQ16" s="13" t="s">
        <v>14</v>
      </c>
      <c r="AR16" s="13" t="s">
        <v>14</v>
      </c>
      <c r="AS16" s="13" t="s">
        <v>14</v>
      </c>
      <c r="AT16" s="13" t="s">
        <v>14</v>
      </c>
      <c r="AU16" s="13" t="s">
        <v>14</v>
      </c>
      <c r="AV16" s="13" t="s">
        <v>14</v>
      </c>
      <c r="AW16" s="13" t="s">
        <v>14</v>
      </c>
      <c r="AX16" s="13" t="s">
        <v>14</v>
      </c>
      <c r="AY16" s="13" t="s">
        <v>14</v>
      </c>
      <c r="AZ16" s="13" t="s">
        <v>14</v>
      </c>
      <c r="BA16" s="13" t="s">
        <v>14</v>
      </c>
      <c r="BB16" s="13" t="s">
        <v>14</v>
      </c>
      <c r="BC16" s="13" t="s">
        <v>14</v>
      </c>
      <c r="BD16" s="13" t="s">
        <v>14</v>
      </c>
      <c r="BE16" s="13" t="s">
        <v>14</v>
      </c>
      <c r="BF16" s="13" t="s">
        <v>14</v>
      </c>
      <c r="BG16" s="13" t="s">
        <v>14</v>
      </c>
      <c r="BH16" s="13" t="s">
        <v>14</v>
      </c>
      <c r="BI16" s="13" t="s">
        <v>14</v>
      </c>
      <c r="BJ16" s="13" t="s">
        <v>14</v>
      </c>
      <c r="BK16" s="13" t="s">
        <v>14</v>
      </c>
      <c r="BL16" s="13" t="s">
        <v>14</v>
      </c>
      <c r="BM16" s="13" t="s">
        <v>14</v>
      </c>
      <c r="BN16" s="13" t="s">
        <v>14</v>
      </c>
      <c r="BO16" s="13" t="s">
        <v>14</v>
      </c>
      <c r="BP16" s="13" t="s">
        <v>14</v>
      </c>
      <c r="BQ16" s="13" t="s">
        <v>14</v>
      </c>
      <c r="BR16" s="13" t="s">
        <v>14</v>
      </c>
      <c r="BS16" s="13" t="s">
        <v>14</v>
      </c>
      <c r="BT16" s="13" t="s">
        <v>14</v>
      </c>
      <c r="BU16" s="13" t="s">
        <v>14</v>
      </c>
      <c r="BV16" s="13" t="s">
        <v>14</v>
      </c>
      <c r="BW16" s="13" t="s">
        <v>14</v>
      </c>
      <c r="BX16" s="13" t="s">
        <v>14</v>
      </c>
      <c r="BY16" s="13" t="s">
        <v>14</v>
      </c>
      <c r="BZ16" s="13" t="s">
        <v>14</v>
      </c>
      <c r="CA16" s="13" t="s">
        <v>14</v>
      </c>
      <c r="CB16" s="13" t="s">
        <v>14</v>
      </c>
      <c r="CC16" s="13" t="s">
        <v>14</v>
      </c>
      <c r="CD16" s="13" t="s">
        <v>14</v>
      </c>
      <c r="CE16" s="13" t="s">
        <v>14</v>
      </c>
      <c r="CF16" s="13" t="s">
        <v>14</v>
      </c>
      <c r="CG16" s="13" t="s">
        <v>14</v>
      </c>
      <c r="CH16" s="13" t="s">
        <v>14</v>
      </c>
      <c r="CI16" s="13" t="s">
        <v>14</v>
      </c>
      <c r="CJ16" s="13" t="s">
        <v>14</v>
      </c>
      <c r="CK16" s="13" t="s">
        <v>14</v>
      </c>
      <c r="CL16" s="13" t="s">
        <v>14</v>
      </c>
      <c r="CM16" s="13" t="s">
        <v>14</v>
      </c>
      <c r="CN16" s="13" t="s">
        <v>14</v>
      </c>
      <c r="CO16" s="13" t="s">
        <v>14</v>
      </c>
      <c r="CP16" s="13" t="s">
        <v>14</v>
      </c>
      <c r="CQ16" s="13" t="s">
        <v>14</v>
      </c>
      <c r="CR16" s="13" t="s">
        <v>14</v>
      </c>
      <c r="CS16" s="13" t="s">
        <v>14</v>
      </c>
      <c r="CT16" s="13" t="s">
        <v>14</v>
      </c>
      <c r="CU16" s="13" t="s">
        <v>14</v>
      </c>
      <c r="CV16" s="13" t="s">
        <v>14</v>
      </c>
      <c r="CW16" s="13" t="s">
        <v>14</v>
      </c>
      <c r="CX16" s="13" t="s">
        <v>14</v>
      </c>
      <c r="CY16" s="13" t="s">
        <v>14</v>
      </c>
      <c r="CZ16" s="13" t="s">
        <v>14</v>
      </c>
      <c r="DA16" s="13" t="s">
        <v>14</v>
      </c>
      <c r="DB16" s="13" t="s">
        <v>14</v>
      </c>
      <c r="DC16" s="13" t="s">
        <v>14</v>
      </c>
      <c r="DD16" s="13" t="s">
        <v>14</v>
      </c>
      <c r="DE16" s="13" t="s">
        <v>14</v>
      </c>
      <c r="DF16" s="13" t="s">
        <v>14</v>
      </c>
      <c r="DG16" s="13" t="s">
        <v>14</v>
      </c>
      <c r="DH16" s="13" t="s">
        <v>14</v>
      </c>
      <c r="DI16" s="13" t="s">
        <v>14</v>
      </c>
      <c r="DJ16" s="13" t="s">
        <v>14</v>
      </c>
      <c r="DK16" s="13" t="s">
        <v>14</v>
      </c>
      <c r="DL16" s="13" t="s">
        <v>14</v>
      </c>
      <c r="DM16" s="13" t="s">
        <v>14</v>
      </c>
      <c r="DN16" s="13" t="s">
        <v>14</v>
      </c>
      <c r="DO16" s="13" t="s">
        <v>14</v>
      </c>
      <c r="DP16" s="13" t="s">
        <v>14</v>
      </c>
      <c r="DQ16" s="13" t="s">
        <v>14</v>
      </c>
      <c r="DR16" s="13" t="s">
        <v>14</v>
      </c>
      <c r="DS16" s="13" t="s">
        <v>14</v>
      </c>
      <c r="DT16" s="13" t="s">
        <v>14</v>
      </c>
      <c r="DU16" s="13" t="s">
        <v>14</v>
      </c>
      <c r="DV16" s="13" t="s">
        <v>14</v>
      </c>
      <c r="DW16" s="13" t="s">
        <v>14</v>
      </c>
    </row>
    <row r="17" spans="1:127" s="28" customFormat="1" ht="18.75" customHeight="1" thickTop="1">
      <c r="A17" s="56" t="s">
        <v>17</v>
      </c>
      <c r="B17" s="21" t="s">
        <v>11</v>
      </c>
      <c r="C17" s="41">
        <v>443</v>
      </c>
      <c r="D17" s="41">
        <v>436</v>
      </c>
      <c r="E17" s="41">
        <v>436</v>
      </c>
      <c r="F17" s="42">
        <v>443</v>
      </c>
      <c r="G17" s="41">
        <v>436</v>
      </c>
      <c r="H17" s="41">
        <v>436</v>
      </c>
      <c r="I17" s="41">
        <v>488.7</v>
      </c>
      <c r="J17" s="41">
        <v>363</v>
      </c>
      <c r="K17" s="41">
        <v>360</v>
      </c>
      <c r="L17" s="41">
        <v>417</v>
      </c>
      <c r="M17" s="41">
        <v>500</v>
      </c>
      <c r="N17" s="41">
        <v>466.4</v>
      </c>
      <c r="O17" s="41">
        <v>551.4</v>
      </c>
      <c r="P17" s="41">
        <v>551.4</v>
      </c>
      <c r="Q17" s="41">
        <v>436</v>
      </c>
      <c r="R17" s="41">
        <v>394</v>
      </c>
      <c r="S17" s="41">
        <v>1245</v>
      </c>
      <c r="T17" s="41">
        <v>545</v>
      </c>
      <c r="U17" s="41">
        <v>547</v>
      </c>
      <c r="V17" s="41">
        <v>495</v>
      </c>
      <c r="W17" s="41">
        <v>503</v>
      </c>
      <c r="X17" s="41">
        <v>570</v>
      </c>
      <c r="Y17" s="41">
        <v>312</v>
      </c>
      <c r="Z17" s="41">
        <v>755</v>
      </c>
      <c r="AA17" s="41">
        <v>583</v>
      </c>
      <c r="AB17" s="41">
        <v>598</v>
      </c>
      <c r="AC17" s="41">
        <v>544</v>
      </c>
      <c r="AD17" s="41">
        <v>439</v>
      </c>
      <c r="AE17" s="41">
        <v>598</v>
      </c>
      <c r="AF17" s="41">
        <v>496</v>
      </c>
      <c r="AG17" s="41">
        <v>703</v>
      </c>
      <c r="AH17" s="41">
        <v>546</v>
      </c>
      <c r="AI17" s="41">
        <v>553</v>
      </c>
      <c r="AJ17" s="41">
        <v>437</v>
      </c>
      <c r="AK17" s="41">
        <v>450</v>
      </c>
      <c r="AL17" s="41">
        <v>472</v>
      </c>
      <c r="AM17" s="41">
        <v>731</v>
      </c>
      <c r="AN17" s="41">
        <v>437</v>
      </c>
      <c r="AO17" s="41">
        <v>555</v>
      </c>
      <c r="AP17" s="41">
        <v>670</v>
      </c>
      <c r="AQ17" s="41">
        <v>436</v>
      </c>
      <c r="AR17" s="41">
        <v>421</v>
      </c>
      <c r="AS17" s="41">
        <v>424</v>
      </c>
      <c r="AT17" s="41">
        <v>417</v>
      </c>
      <c r="AU17" s="41">
        <v>443</v>
      </c>
      <c r="AV17" s="41">
        <v>443</v>
      </c>
      <c r="AW17" s="41">
        <v>443</v>
      </c>
      <c r="AX17" s="41">
        <v>425</v>
      </c>
      <c r="AY17" s="41">
        <v>480</v>
      </c>
      <c r="AZ17" s="41">
        <v>440</v>
      </c>
      <c r="BA17" s="41">
        <v>390</v>
      </c>
      <c r="BB17" s="41">
        <v>820</v>
      </c>
      <c r="BC17" s="41">
        <v>436</v>
      </c>
      <c r="BD17" s="41">
        <v>482</v>
      </c>
      <c r="BE17" s="41">
        <v>582</v>
      </c>
      <c r="BF17" s="41">
        <v>424</v>
      </c>
      <c r="BG17" s="41">
        <v>689</v>
      </c>
      <c r="BH17" s="41">
        <v>421</v>
      </c>
      <c r="BI17" s="41">
        <v>566</v>
      </c>
      <c r="BJ17" s="41">
        <v>717</v>
      </c>
      <c r="BK17" s="41">
        <v>926</v>
      </c>
      <c r="BL17" s="41">
        <v>499</v>
      </c>
      <c r="BM17" s="41">
        <v>553.5</v>
      </c>
      <c r="BN17" s="41">
        <v>508</v>
      </c>
      <c r="BO17" s="41">
        <v>723</v>
      </c>
      <c r="BP17" s="41">
        <v>381</v>
      </c>
      <c r="BQ17" s="41">
        <v>649</v>
      </c>
      <c r="BR17" s="41">
        <v>493.2</v>
      </c>
      <c r="BS17" s="41">
        <v>470</v>
      </c>
      <c r="BT17" s="41">
        <v>519</v>
      </c>
      <c r="BU17" s="41">
        <v>480</v>
      </c>
      <c r="BV17" s="41">
        <v>566</v>
      </c>
      <c r="BW17" s="41">
        <v>429</v>
      </c>
      <c r="BX17" s="41">
        <v>394</v>
      </c>
      <c r="BY17" s="41">
        <v>469</v>
      </c>
      <c r="BZ17" s="41">
        <v>574</v>
      </c>
      <c r="CA17" s="41">
        <v>541</v>
      </c>
      <c r="CB17" s="41">
        <v>482</v>
      </c>
      <c r="CC17" s="41">
        <v>535</v>
      </c>
      <c r="CD17" s="41">
        <v>475</v>
      </c>
      <c r="CE17" s="41">
        <v>482</v>
      </c>
      <c r="CF17" s="41">
        <v>473</v>
      </c>
      <c r="CG17" s="41">
        <v>481</v>
      </c>
      <c r="CH17" s="41">
        <v>490</v>
      </c>
      <c r="CI17" s="41">
        <v>476</v>
      </c>
      <c r="CJ17" s="41">
        <v>548</v>
      </c>
      <c r="CK17" s="41">
        <v>446</v>
      </c>
      <c r="CL17" s="41">
        <v>386</v>
      </c>
      <c r="CM17" s="41">
        <v>432</v>
      </c>
      <c r="CN17" s="41">
        <v>481</v>
      </c>
      <c r="CO17" s="41">
        <v>565</v>
      </c>
      <c r="CP17" s="41">
        <v>283</v>
      </c>
      <c r="CQ17" s="41">
        <v>283</v>
      </c>
      <c r="CR17" s="41">
        <v>574</v>
      </c>
      <c r="CS17" s="41">
        <v>530</v>
      </c>
      <c r="CT17" s="41">
        <v>911</v>
      </c>
      <c r="CU17" s="41">
        <v>430</v>
      </c>
      <c r="CV17" s="41">
        <v>592</v>
      </c>
      <c r="CW17" s="41">
        <v>575</v>
      </c>
      <c r="CX17" s="41">
        <v>567</v>
      </c>
      <c r="CY17" s="41">
        <v>490</v>
      </c>
      <c r="CZ17" s="41">
        <v>489</v>
      </c>
      <c r="DA17" s="41">
        <v>587</v>
      </c>
      <c r="DB17" s="41">
        <v>460</v>
      </c>
      <c r="DC17" s="41">
        <v>551</v>
      </c>
      <c r="DD17" s="41">
        <v>437</v>
      </c>
      <c r="DE17" s="41">
        <v>677</v>
      </c>
      <c r="DF17" s="41">
        <v>429</v>
      </c>
      <c r="DG17" s="41">
        <v>456</v>
      </c>
      <c r="DH17" s="41">
        <v>443</v>
      </c>
      <c r="DI17" s="41">
        <v>429</v>
      </c>
      <c r="DJ17" s="41">
        <v>436</v>
      </c>
      <c r="DK17" s="41">
        <v>433</v>
      </c>
      <c r="DL17" s="41">
        <v>427</v>
      </c>
      <c r="DM17" s="41">
        <v>832</v>
      </c>
      <c r="DN17" s="41">
        <v>536</v>
      </c>
      <c r="DO17" s="41">
        <v>436</v>
      </c>
      <c r="DP17" s="41">
        <v>436</v>
      </c>
      <c r="DQ17" s="41">
        <v>361</v>
      </c>
      <c r="DR17" s="41">
        <v>362</v>
      </c>
      <c r="DS17" s="41">
        <v>1379</v>
      </c>
      <c r="DT17" s="41">
        <v>1319</v>
      </c>
      <c r="DU17" s="41">
        <v>1058</v>
      </c>
      <c r="DV17" s="41">
        <v>746</v>
      </c>
      <c r="DW17" s="41">
        <v>1109</v>
      </c>
    </row>
    <row r="18" spans="1:127" s="5" customFormat="1" ht="18.75" customHeight="1">
      <c r="A18" s="57"/>
      <c r="B18" s="22" t="s">
        <v>4</v>
      </c>
      <c r="C18" s="14">
        <f aca="true" t="shared" si="17" ref="C18:H18">C17*0.1</f>
        <v>44.300000000000004</v>
      </c>
      <c r="D18" s="14">
        <f t="shared" si="17"/>
        <v>43.6</v>
      </c>
      <c r="E18" s="14">
        <f t="shared" si="17"/>
        <v>43.6</v>
      </c>
      <c r="F18" s="14">
        <f>F17*0.11</f>
        <v>48.73</v>
      </c>
      <c r="G18" s="14">
        <f>G17*0.12</f>
        <v>52.32</v>
      </c>
      <c r="H18" s="14">
        <f t="shared" si="17"/>
        <v>43.6</v>
      </c>
      <c r="I18" s="14">
        <f aca="true" t="shared" si="18" ref="I18:BC18">I17*0.1</f>
        <v>48.870000000000005</v>
      </c>
      <c r="J18" s="14">
        <f t="shared" si="18"/>
        <v>36.300000000000004</v>
      </c>
      <c r="K18" s="14">
        <f t="shared" si="18"/>
        <v>36</v>
      </c>
      <c r="L18" s="14">
        <f t="shared" si="18"/>
        <v>41.7</v>
      </c>
      <c r="M18" s="14">
        <f t="shared" si="18"/>
        <v>50</v>
      </c>
      <c r="N18" s="14">
        <f t="shared" si="18"/>
        <v>46.64</v>
      </c>
      <c r="O18" s="14">
        <f t="shared" si="18"/>
        <v>55.14</v>
      </c>
      <c r="P18" s="14">
        <f>P17*0.12</f>
        <v>66.16799999999999</v>
      </c>
      <c r="Q18" s="14">
        <f t="shared" si="18"/>
        <v>43.6</v>
      </c>
      <c r="R18" s="14">
        <f t="shared" si="18"/>
        <v>39.400000000000006</v>
      </c>
      <c r="S18" s="14">
        <f t="shared" si="18"/>
        <v>124.5</v>
      </c>
      <c r="T18" s="14">
        <f t="shared" si="18"/>
        <v>54.5</v>
      </c>
      <c r="U18" s="14">
        <f t="shared" si="18"/>
        <v>54.7</v>
      </c>
      <c r="V18" s="14">
        <f t="shared" si="18"/>
        <v>49.5</v>
      </c>
      <c r="W18" s="14">
        <f t="shared" si="18"/>
        <v>50.300000000000004</v>
      </c>
      <c r="X18" s="14">
        <f t="shared" si="18"/>
        <v>57</v>
      </c>
      <c r="Y18" s="14">
        <f t="shared" si="18"/>
        <v>31.200000000000003</v>
      </c>
      <c r="Z18" s="14">
        <f t="shared" si="18"/>
        <v>75.5</v>
      </c>
      <c r="AA18" s="14">
        <f t="shared" si="18"/>
        <v>58.300000000000004</v>
      </c>
      <c r="AB18" s="14">
        <f t="shared" si="18"/>
        <v>59.800000000000004</v>
      </c>
      <c r="AC18" s="14">
        <f t="shared" si="18"/>
        <v>54.400000000000006</v>
      </c>
      <c r="AD18" s="14">
        <f t="shared" si="18"/>
        <v>43.900000000000006</v>
      </c>
      <c r="AE18" s="14">
        <f t="shared" si="18"/>
        <v>59.800000000000004</v>
      </c>
      <c r="AF18" s="14">
        <f t="shared" si="18"/>
        <v>49.6</v>
      </c>
      <c r="AG18" s="14">
        <f t="shared" si="18"/>
        <v>70.3</v>
      </c>
      <c r="AH18" s="14">
        <f t="shared" si="18"/>
        <v>54.6</v>
      </c>
      <c r="AI18" s="14">
        <f t="shared" si="18"/>
        <v>55.300000000000004</v>
      </c>
      <c r="AJ18" s="14">
        <f t="shared" si="18"/>
        <v>43.7</v>
      </c>
      <c r="AK18" s="14">
        <f t="shared" si="18"/>
        <v>45</v>
      </c>
      <c r="AL18" s="14">
        <f t="shared" si="18"/>
        <v>47.2</v>
      </c>
      <c r="AM18" s="14">
        <f>AM17*0.08</f>
        <v>58.480000000000004</v>
      </c>
      <c r="AN18" s="14">
        <f t="shared" si="18"/>
        <v>43.7</v>
      </c>
      <c r="AO18" s="14">
        <f t="shared" si="18"/>
        <v>55.5</v>
      </c>
      <c r="AP18" s="14">
        <f t="shared" si="18"/>
        <v>67</v>
      </c>
      <c r="AQ18" s="14">
        <f t="shared" si="18"/>
        <v>43.6</v>
      </c>
      <c r="AR18" s="14">
        <f t="shared" si="18"/>
        <v>42.1</v>
      </c>
      <c r="AS18" s="14">
        <f t="shared" si="18"/>
        <v>42.400000000000006</v>
      </c>
      <c r="AT18" s="14">
        <f t="shared" si="18"/>
        <v>41.7</v>
      </c>
      <c r="AU18" s="14">
        <f t="shared" si="18"/>
        <v>44.300000000000004</v>
      </c>
      <c r="AV18" s="14">
        <f t="shared" si="18"/>
        <v>44.300000000000004</v>
      </c>
      <c r="AW18" s="14">
        <f t="shared" si="18"/>
        <v>44.300000000000004</v>
      </c>
      <c r="AX18" s="14">
        <f t="shared" si="18"/>
        <v>42.5</v>
      </c>
      <c r="AY18" s="14">
        <f t="shared" si="18"/>
        <v>48</v>
      </c>
      <c r="AZ18" s="14">
        <f t="shared" si="18"/>
        <v>44</v>
      </c>
      <c r="BA18" s="14">
        <f t="shared" si="18"/>
        <v>39</v>
      </c>
      <c r="BB18" s="14">
        <f t="shared" si="18"/>
        <v>82</v>
      </c>
      <c r="BC18" s="14">
        <f t="shared" si="18"/>
        <v>43.6</v>
      </c>
      <c r="BD18" s="14">
        <f aca="true" t="shared" si="19" ref="BD18:DR18">BD17*0.1</f>
        <v>48.2</v>
      </c>
      <c r="BE18" s="14">
        <f t="shared" si="19"/>
        <v>58.2</v>
      </c>
      <c r="BF18" s="14">
        <f>BF17*0.12</f>
        <v>50.879999999999995</v>
      </c>
      <c r="BG18" s="14">
        <f t="shared" si="19"/>
        <v>68.9</v>
      </c>
      <c r="BH18" s="14">
        <f>BH17*0.14</f>
        <v>58.940000000000005</v>
      </c>
      <c r="BI18" s="14">
        <f t="shared" si="19"/>
        <v>56.6</v>
      </c>
      <c r="BJ18" s="14">
        <f t="shared" si="19"/>
        <v>71.7</v>
      </c>
      <c r="BK18" s="14">
        <f t="shared" si="19"/>
        <v>92.60000000000001</v>
      </c>
      <c r="BL18" s="14">
        <f>BL17*0.19</f>
        <v>94.81</v>
      </c>
      <c r="BM18" s="14">
        <f>BM17*0.11</f>
        <v>60.885</v>
      </c>
      <c r="BN18" s="14">
        <f t="shared" si="19"/>
        <v>50.800000000000004</v>
      </c>
      <c r="BO18" s="14">
        <f t="shared" si="19"/>
        <v>72.3</v>
      </c>
      <c r="BP18" s="14">
        <f>BP17*0.2</f>
        <v>76.2</v>
      </c>
      <c r="BQ18" s="14">
        <f>BQ17*0.06</f>
        <v>38.94</v>
      </c>
      <c r="BR18" s="14">
        <f>BR17*0.07</f>
        <v>34.524</v>
      </c>
      <c r="BS18" s="14">
        <f t="shared" si="19"/>
        <v>47</v>
      </c>
      <c r="BT18" s="14">
        <f t="shared" si="19"/>
        <v>51.900000000000006</v>
      </c>
      <c r="BU18" s="14">
        <f t="shared" si="19"/>
        <v>48</v>
      </c>
      <c r="BV18" s="14">
        <f t="shared" si="19"/>
        <v>56.6</v>
      </c>
      <c r="BW18" s="14">
        <f t="shared" si="19"/>
        <v>42.900000000000006</v>
      </c>
      <c r="BX18" s="14">
        <f t="shared" si="19"/>
        <v>39.400000000000006</v>
      </c>
      <c r="BY18" s="14">
        <f t="shared" si="19"/>
        <v>46.900000000000006</v>
      </c>
      <c r="BZ18" s="14">
        <f t="shared" si="19"/>
        <v>57.400000000000006</v>
      </c>
      <c r="CA18" s="14">
        <f t="shared" si="19"/>
        <v>54.1</v>
      </c>
      <c r="CB18" s="14">
        <f t="shared" si="19"/>
        <v>48.2</v>
      </c>
      <c r="CC18" s="14">
        <f t="shared" si="19"/>
        <v>53.5</v>
      </c>
      <c r="CD18" s="14">
        <f t="shared" si="19"/>
        <v>47.5</v>
      </c>
      <c r="CE18" s="14">
        <f t="shared" si="19"/>
        <v>48.2</v>
      </c>
      <c r="CF18" s="14">
        <f t="shared" si="19"/>
        <v>47.300000000000004</v>
      </c>
      <c r="CG18" s="14">
        <f t="shared" si="19"/>
        <v>48.1</v>
      </c>
      <c r="CH18" s="14">
        <f t="shared" si="19"/>
        <v>49</v>
      </c>
      <c r="CI18" s="14">
        <f t="shared" si="19"/>
        <v>47.6</v>
      </c>
      <c r="CJ18" s="14">
        <f t="shared" si="19"/>
        <v>54.800000000000004</v>
      </c>
      <c r="CK18" s="14">
        <f t="shared" si="19"/>
        <v>44.6</v>
      </c>
      <c r="CL18" s="14">
        <f t="shared" si="19"/>
        <v>38.6</v>
      </c>
      <c r="CM18" s="14">
        <f t="shared" si="19"/>
        <v>43.2</v>
      </c>
      <c r="CN18" s="14">
        <f t="shared" si="19"/>
        <v>48.1</v>
      </c>
      <c r="CO18" s="14">
        <f t="shared" si="19"/>
        <v>56.5</v>
      </c>
      <c r="CP18" s="14">
        <f>CP17*0.2</f>
        <v>56.6</v>
      </c>
      <c r="CQ18" s="14">
        <f>CQ17*0.12</f>
        <v>33.96</v>
      </c>
      <c r="CR18" s="14">
        <f t="shared" si="19"/>
        <v>57.400000000000006</v>
      </c>
      <c r="CS18" s="14">
        <f t="shared" si="19"/>
        <v>53</v>
      </c>
      <c r="CT18" s="14">
        <f t="shared" si="19"/>
        <v>91.10000000000001</v>
      </c>
      <c r="CU18" s="14">
        <f t="shared" si="19"/>
        <v>43</v>
      </c>
      <c r="CV18" s="14">
        <f t="shared" si="19"/>
        <v>59.2</v>
      </c>
      <c r="CW18" s="14">
        <f t="shared" si="19"/>
        <v>57.5</v>
      </c>
      <c r="CX18" s="14">
        <f>CX17*0.1</f>
        <v>56.7</v>
      </c>
      <c r="CY18" s="14">
        <f t="shared" si="19"/>
        <v>49</v>
      </c>
      <c r="CZ18" s="14">
        <f t="shared" si="19"/>
        <v>48.900000000000006</v>
      </c>
      <c r="DA18" s="14">
        <f t="shared" si="19"/>
        <v>58.7</v>
      </c>
      <c r="DB18" s="14">
        <f t="shared" si="19"/>
        <v>46</v>
      </c>
      <c r="DC18" s="14">
        <f t="shared" si="19"/>
        <v>55.1</v>
      </c>
      <c r="DD18" s="14">
        <f t="shared" si="19"/>
        <v>43.7</v>
      </c>
      <c r="DE18" s="14">
        <f t="shared" si="19"/>
        <v>67.7</v>
      </c>
      <c r="DF18" s="14">
        <f t="shared" si="19"/>
        <v>42.900000000000006</v>
      </c>
      <c r="DG18" s="14">
        <f t="shared" si="19"/>
        <v>45.6</v>
      </c>
      <c r="DH18" s="14">
        <f>DH17*0.1</f>
        <v>44.300000000000004</v>
      </c>
      <c r="DI18" s="14">
        <f t="shared" si="19"/>
        <v>42.900000000000006</v>
      </c>
      <c r="DJ18" s="14">
        <f t="shared" si="19"/>
        <v>43.6</v>
      </c>
      <c r="DK18" s="14">
        <f>DK17*0.1</f>
        <v>43.300000000000004</v>
      </c>
      <c r="DL18" s="14">
        <f t="shared" si="19"/>
        <v>42.7</v>
      </c>
      <c r="DM18" s="14">
        <f t="shared" si="19"/>
        <v>83.2</v>
      </c>
      <c r="DN18" s="14">
        <f t="shared" si="19"/>
        <v>53.6</v>
      </c>
      <c r="DO18" s="14">
        <f t="shared" si="19"/>
        <v>43.6</v>
      </c>
      <c r="DP18" s="14">
        <f t="shared" si="19"/>
        <v>43.6</v>
      </c>
      <c r="DQ18" s="14">
        <f t="shared" si="19"/>
        <v>36.1</v>
      </c>
      <c r="DR18" s="14">
        <f t="shared" si="19"/>
        <v>36.2</v>
      </c>
      <c r="DS18" s="14">
        <f>DS17*0.2</f>
        <v>275.8</v>
      </c>
      <c r="DT18" s="14">
        <f>DT17*0.25</f>
        <v>329.75</v>
      </c>
      <c r="DU18" s="14">
        <f>DU17*0.3</f>
        <v>317.4</v>
      </c>
      <c r="DV18" s="14">
        <f>DV17*0.3</f>
        <v>223.79999999999998</v>
      </c>
      <c r="DW18" s="14">
        <f>DW17*0.2</f>
        <v>221.8</v>
      </c>
    </row>
    <row r="19" spans="1:127" s="5" customFormat="1" ht="18.75" customHeight="1">
      <c r="A19" s="57"/>
      <c r="B19" s="19" t="s">
        <v>13</v>
      </c>
      <c r="C19" s="2">
        <f aca="true" t="shared" si="20" ref="C19:H19">445.14*C18</f>
        <v>19719.702</v>
      </c>
      <c r="D19" s="2">
        <f t="shared" si="20"/>
        <v>19408.104</v>
      </c>
      <c r="E19" s="2">
        <f t="shared" si="20"/>
        <v>19408.104</v>
      </c>
      <c r="F19" s="2">
        <f t="shared" si="20"/>
        <v>21691.672199999997</v>
      </c>
      <c r="G19" s="2">
        <f t="shared" si="20"/>
        <v>23289.7248</v>
      </c>
      <c r="H19" s="2">
        <f t="shared" si="20"/>
        <v>19408.104</v>
      </c>
      <c r="I19" s="2">
        <f aca="true" t="shared" si="21" ref="I19:BC19">445.14*I18</f>
        <v>21753.9918</v>
      </c>
      <c r="J19" s="2">
        <f t="shared" si="21"/>
        <v>16158.582000000002</v>
      </c>
      <c r="K19" s="2">
        <f t="shared" si="21"/>
        <v>16025.039999999999</v>
      </c>
      <c r="L19" s="2">
        <f t="shared" si="21"/>
        <v>18562.338</v>
      </c>
      <c r="M19" s="2">
        <f t="shared" si="21"/>
        <v>22257</v>
      </c>
      <c r="N19" s="2">
        <f t="shared" si="21"/>
        <v>20761.3296</v>
      </c>
      <c r="O19" s="2">
        <f t="shared" si="21"/>
        <v>24545.0196</v>
      </c>
      <c r="P19" s="2">
        <f t="shared" si="21"/>
        <v>29454.023519999995</v>
      </c>
      <c r="Q19" s="2">
        <f t="shared" si="21"/>
        <v>19408.104</v>
      </c>
      <c r="R19" s="2">
        <f t="shared" si="21"/>
        <v>17538.516000000003</v>
      </c>
      <c r="S19" s="2">
        <f t="shared" si="21"/>
        <v>55419.93</v>
      </c>
      <c r="T19" s="2">
        <f t="shared" si="21"/>
        <v>24260.13</v>
      </c>
      <c r="U19" s="2">
        <f t="shared" si="21"/>
        <v>24349.158</v>
      </c>
      <c r="V19" s="2">
        <f t="shared" si="21"/>
        <v>22034.43</v>
      </c>
      <c r="W19" s="2">
        <f t="shared" si="21"/>
        <v>22390.542</v>
      </c>
      <c r="X19" s="2">
        <f t="shared" si="21"/>
        <v>25372.98</v>
      </c>
      <c r="Y19" s="2">
        <f t="shared" si="21"/>
        <v>13888.368</v>
      </c>
      <c r="Z19" s="2">
        <f t="shared" si="21"/>
        <v>33608.07</v>
      </c>
      <c r="AA19" s="2">
        <f t="shared" si="21"/>
        <v>25951.662</v>
      </c>
      <c r="AB19" s="2">
        <f t="shared" si="21"/>
        <v>26619.372</v>
      </c>
      <c r="AC19" s="2">
        <f t="shared" si="21"/>
        <v>24215.616</v>
      </c>
      <c r="AD19" s="2">
        <f t="shared" si="21"/>
        <v>19541.646</v>
      </c>
      <c r="AE19" s="2">
        <f t="shared" si="21"/>
        <v>26619.372</v>
      </c>
      <c r="AF19" s="2">
        <f t="shared" si="21"/>
        <v>22078.944</v>
      </c>
      <c r="AG19" s="2">
        <f t="shared" si="21"/>
        <v>31293.341999999997</v>
      </c>
      <c r="AH19" s="2">
        <f t="shared" si="21"/>
        <v>24304.644</v>
      </c>
      <c r="AI19" s="2">
        <f t="shared" si="21"/>
        <v>24616.242000000002</v>
      </c>
      <c r="AJ19" s="2">
        <f t="shared" si="21"/>
        <v>19452.618000000002</v>
      </c>
      <c r="AK19" s="2">
        <f t="shared" si="21"/>
        <v>20031.3</v>
      </c>
      <c r="AL19" s="2">
        <f t="shared" si="21"/>
        <v>21010.608</v>
      </c>
      <c r="AM19" s="2">
        <f t="shared" si="21"/>
        <v>26031.787200000002</v>
      </c>
      <c r="AN19" s="2">
        <f t="shared" si="21"/>
        <v>19452.618000000002</v>
      </c>
      <c r="AO19" s="2">
        <f t="shared" si="21"/>
        <v>24705.27</v>
      </c>
      <c r="AP19" s="2">
        <f t="shared" si="21"/>
        <v>29824.379999999997</v>
      </c>
      <c r="AQ19" s="2">
        <f t="shared" si="21"/>
        <v>19408.104</v>
      </c>
      <c r="AR19" s="2">
        <f t="shared" si="21"/>
        <v>18740.394</v>
      </c>
      <c r="AS19" s="2">
        <f t="shared" si="21"/>
        <v>18873.936</v>
      </c>
      <c r="AT19" s="2">
        <f t="shared" si="21"/>
        <v>18562.338</v>
      </c>
      <c r="AU19" s="2">
        <f t="shared" si="21"/>
        <v>19719.702</v>
      </c>
      <c r="AV19" s="2">
        <f t="shared" si="21"/>
        <v>19719.702</v>
      </c>
      <c r="AW19" s="2">
        <f t="shared" si="21"/>
        <v>19719.702</v>
      </c>
      <c r="AX19" s="2">
        <f t="shared" si="21"/>
        <v>18918.45</v>
      </c>
      <c r="AY19" s="2">
        <f t="shared" si="21"/>
        <v>21366.72</v>
      </c>
      <c r="AZ19" s="2">
        <f t="shared" si="21"/>
        <v>19586.16</v>
      </c>
      <c r="BA19" s="2">
        <f t="shared" si="21"/>
        <v>17360.46</v>
      </c>
      <c r="BB19" s="2">
        <f t="shared" si="21"/>
        <v>36501.479999999996</v>
      </c>
      <c r="BC19" s="2">
        <f t="shared" si="21"/>
        <v>19408.104</v>
      </c>
      <c r="BD19" s="2">
        <f aca="true" t="shared" si="22" ref="BD19:DR19">445.14*BD18</f>
        <v>21455.748</v>
      </c>
      <c r="BE19" s="2">
        <f t="shared" si="22"/>
        <v>25907.148</v>
      </c>
      <c r="BF19" s="2">
        <f t="shared" si="22"/>
        <v>22648.723199999997</v>
      </c>
      <c r="BG19" s="2">
        <f>345.14*BG18</f>
        <v>23780.146</v>
      </c>
      <c r="BH19" s="2">
        <f t="shared" si="22"/>
        <v>26236.551600000003</v>
      </c>
      <c r="BI19" s="2">
        <f>345.14*BI18</f>
        <v>19534.924</v>
      </c>
      <c r="BJ19" s="2">
        <f t="shared" si="22"/>
        <v>31916.538</v>
      </c>
      <c r="BK19" s="2">
        <f t="shared" si="22"/>
        <v>41219.964</v>
      </c>
      <c r="BL19" s="2">
        <f t="shared" si="22"/>
        <v>42203.7234</v>
      </c>
      <c r="BM19" s="2">
        <f t="shared" si="22"/>
        <v>27102.348899999997</v>
      </c>
      <c r="BN19" s="2">
        <f t="shared" si="22"/>
        <v>22613.112</v>
      </c>
      <c r="BO19" s="2">
        <f>345.14*BO18</f>
        <v>24953.622</v>
      </c>
      <c r="BP19" s="2">
        <f t="shared" si="22"/>
        <v>33919.668</v>
      </c>
      <c r="BQ19" s="2">
        <f t="shared" si="22"/>
        <v>17333.7516</v>
      </c>
      <c r="BR19" s="2">
        <f t="shared" si="22"/>
        <v>15368.01336</v>
      </c>
      <c r="BS19" s="2">
        <f t="shared" si="22"/>
        <v>20921.579999999998</v>
      </c>
      <c r="BT19" s="2">
        <f t="shared" si="22"/>
        <v>23102.766000000003</v>
      </c>
      <c r="BU19" s="2">
        <f t="shared" si="22"/>
        <v>21366.72</v>
      </c>
      <c r="BV19" s="2">
        <f t="shared" si="22"/>
        <v>25194.924</v>
      </c>
      <c r="BW19" s="2">
        <f t="shared" si="22"/>
        <v>19096.506</v>
      </c>
      <c r="BX19" s="2">
        <f t="shared" si="22"/>
        <v>17538.516000000003</v>
      </c>
      <c r="BY19" s="2">
        <f t="shared" si="22"/>
        <v>20877.066000000003</v>
      </c>
      <c r="BZ19" s="2">
        <f t="shared" si="22"/>
        <v>25551.036</v>
      </c>
      <c r="CA19" s="2">
        <f t="shared" si="22"/>
        <v>24082.074</v>
      </c>
      <c r="CB19" s="2">
        <f t="shared" si="22"/>
        <v>21455.748</v>
      </c>
      <c r="CC19" s="2">
        <f t="shared" si="22"/>
        <v>23814.989999999998</v>
      </c>
      <c r="CD19" s="2">
        <f t="shared" si="22"/>
        <v>21144.149999999998</v>
      </c>
      <c r="CE19" s="2">
        <f t="shared" si="22"/>
        <v>21455.748</v>
      </c>
      <c r="CF19" s="2">
        <f t="shared" si="22"/>
        <v>21055.122000000003</v>
      </c>
      <c r="CG19" s="2">
        <f t="shared" si="22"/>
        <v>21411.234</v>
      </c>
      <c r="CH19" s="2">
        <f t="shared" si="22"/>
        <v>21811.86</v>
      </c>
      <c r="CI19" s="2">
        <f t="shared" si="22"/>
        <v>21188.664</v>
      </c>
      <c r="CJ19" s="2">
        <f t="shared" si="22"/>
        <v>24393.672000000002</v>
      </c>
      <c r="CK19" s="2">
        <f t="shared" si="22"/>
        <v>19853.244</v>
      </c>
      <c r="CL19" s="2">
        <f t="shared" si="22"/>
        <v>17182.404</v>
      </c>
      <c r="CM19" s="2">
        <f t="shared" si="22"/>
        <v>19230.048</v>
      </c>
      <c r="CN19" s="2">
        <f t="shared" si="22"/>
        <v>21411.234</v>
      </c>
      <c r="CO19" s="2">
        <f t="shared" si="22"/>
        <v>25150.41</v>
      </c>
      <c r="CP19" s="2">
        <f t="shared" si="22"/>
        <v>25194.924</v>
      </c>
      <c r="CQ19" s="2">
        <f t="shared" si="22"/>
        <v>15116.9544</v>
      </c>
      <c r="CR19" s="2">
        <f t="shared" si="22"/>
        <v>25551.036</v>
      </c>
      <c r="CS19" s="2">
        <f t="shared" si="22"/>
        <v>23592.42</v>
      </c>
      <c r="CT19" s="2">
        <f t="shared" si="22"/>
        <v>40552.254</v>
      </c>
      <c r="CU19" s="2">
        <f t="shared" si="22"/>
        <v>19141.02</v>
      </c>
      <c r="CV19" s="2">
        <f t="shared" si="22"/>
        <v>26352.288</v>
      </c>
      <c r="CW19" s="2">
        <f t="shared" si="22"/>
        <v>25595.55</v>
      </c>
      <c r="CX19" s="2">
        <f>445.14*CX18</f>
        <v>25239.438000000002</v>
      </c>
      <c r="CY19" s="2">
        <f t="shared" si="22"/>
        <v>21811.86</v>
      </c>
      <c r="CZ19" s="2">
        <f t="shared" si="22"/>
        <v>21767.346</v>
      </c>
      <c r="DA19" s="2">
        <f t="shared" si="22"/>
        <v>26129.718</v>
      </c>
      <c r="DB19" s="2">
        <f t="shared" si="22"/>
        <v>20476.44</v>
      </c>
      <c r="DC19" s="2">
        <f t="shared" si="22"/>
        <v>24527.214</v>
      </c>
      <c r="DD19" s="2">
        <f t="shared" si="22"/>
        <v>19452.618000000002</v>
      </c>
      <c r="DE19" s="2">
        <f t="shared" si="22"/>
        <v>30135.978</v>
      </c>
      <c r="DF19" s="2">
        <f t="shared" si="22"/>
        <v>19096.506</v>
      </c>
      <c r="DG19" s="2">
        <f t="shared" si="22"/>
        <v>20298.384</v>
      </c>
      <c r="DH19" s="2">
        <f>445.14*DH18</f>
        <v>19719.702</v>
      </c>
      <c r="DI19" s="2">
        <f t="shared" si="22"/>
        <v>19096.506</v>
      </c>
      <c r="DJ19" s="2">
        <f t="shared" si="22"/>
        <v>19408.104</v>
      </c>
      <c r="DK19" s="2">
        <f>445.14*DK18</f>
        <v>19274.562</v>
      </c>
      <c r="DL19" s="2">
        <f t="shared" si="22"/>
        <v>19007.478</v>
      </c>
      <c r="DM19" s="2">
        <f t="shared" si="22"/>
        <v>37035.648</v>
      </c>
      <c r="DN19" s="2">
        <f t="shared" si="22"/>
        <v>23859.504</v>
      </c>
      <c r="DO19" s="2">
        <f t="shared" si="22"/>
        <v>19408.104</v>
      </c>
      <c r="DP19" s="2">
        <f t="shared" si="22"/>
        <v>19408.104</v>
      </c>
      <c r="DQ19" s="2">
        <f t="shared" si="22"/>
        <v>16069.554</v>
      </c>
      <c r="DR19" s="2">
        <f t="shared" si="22"/>
        <v>16114.068000000001</v>
      </c>
      <c r="DS19" s="2">
        <f>445.14*DS18</f>
        <v>122769.61200000001</v>
      </c>
      <c r="DT19" s="2">
        <f>445.14*DT18</f>
        <v>146784.915</v>
      </c>
      <c r="DU19" s="2">
        <f>445.14*DU18</f>
        <v>141287.436</v>
      </c>
      <c r="DV19" s="2">
        <f>445.14*DV18</f>
        <v>99622.332</v>
      </c>
      <c r="DW19" s="2">
        <f>445.14*DW18</f>
        <v>98732.052</v>
      </c>
    </row>
    <row r="20" spans="1:127" s="5" customFormat="1" ht="18.75" customHeight="1">
      <c r="A20" s="57"/>
      <c r="B20" s="19" t="s">
        <v>2</v>
      </c>
      <c r="C20" s="3">
        <f aca="true" t="shared" si="23" ref="C20:H20">C19/C7/12</f>
        <v>3.6164359595070423</v>
      </c>
      <c r="D20" s="3">
        <f t="shared" si="23"/>
        <v>3.499225443530939</v>
      </c>
      <c r="E20" s="3">
        <f t="shared" si="23"/>
        <v>3.472181193645341</v>
      </c>
      <c r="F20" s="3">
        <f t="shared" si="23"/>
        <v>3.822455804609854</v>
      </c>
      <c r="G20" s="3">
        <f t="shared" si="23"/>
        <v>4.241281468531469</v>
      </c>
      <c r="H20" s="3">
        <f t="shared" si="23"/>
        <v>3.494688850475367</v>
      </c>
      <c r="I20" s="3">
        <f aca="true" t="shared" si="24" ref="I20:BC20">I19/I7/12</f>
        <v>3.7004136558481324</v>
      </c>
      <c r="J20" s="3">
        <f t="shared" si="24"/>
        <v>2.9536049572274625</v>
      </c>
      <c r="K20" s="3">
        <f t="shared" si="24"/>
        <v>2.9043497172683774</v>
      </c>
      <c r="L20" s="3">
        <f t="shared" si="24"/>
        <v>2.9908381670533637</v>
      </c>
      <c r="M20" s="3">
        <f t="shared" si="24"/>
        <v>3.5937802751404764</v>
      </c>
      <c r="N20" s="3">
        <f t="shared" si="24"/>
        <v>3.584978864484045</v>
      </c>
      <c r="O20" s="3">
        <f t="shared" si="24"/>
        <v>3.4603591608864828</v>
      </c>
      <c r="P20" s="3">
        <f t="shared" si="24"/>
        <v>3.3925389910158947</v>
      </c>
      <c r="Q20" s="3">
        <f t="shared" si="24"/>
        <v>3.5060524604378926</v>
      </c>
      <c r="R20" s="3">
        <f t="shared" si="24"/>
        <v>3.422817330210773</v>
      </c>
      <c r="S20" s="3">
        <f t="shared" si="24"/>
        <v>3.387112211221122</v>
      </c>
      <c r="T20" s="3">
        <f t="shared" si="24"/>
        <v>3.468904426904599</v>
      </c>
      <c r="U20" s="3">
        <f t="shared" si="24"/>
        <v>3.495428940568475</v>
      </c>
      <c r="V20" s="3">
        <f t="shared" si="24"/>
        <v>3.3252490039840636</v>
      </c>
      <c r="W20" s="3">
        <f t="shared" si="24"/>
        <v>3.305950566973778</v>
      </c>
      <c r="X20" s="3">
        <f t="shared" si="24"/>
        <v>3.5047488811536547</v>
      </c>
      <c r="Y20" s="3">
        <f t="shared" si="24"/>
        <v>3.3449826589595375</v>
      </c>
      <c r="Z20" s="3">
        <f t="shared" si="24"/>
        <v>3.461894313967862</v>
      </c>
      <c r="AA20" s="3">
        <f t="shared" si="24"/>
        <v>3.4663223272960413</v>
      </c>
      <c r="AB20" s="3">
        <f t="shared" si="24"/>
        <v>3.554367889761256</v>
      </c>
      <c r="AC20" s="3">
        <f t="shared" si="24"/>
        <v>3.479855147439214</v>
      </c>
      <c r="AD20" s="3">
        <f t="shared" si="24"/>
        <v>3.5028403957840397</v>
      </c>
      <c r="AE20" s="3">
        <f t="shared" si="24"/>
        <v>3.50439336492891</v>
      </c>
      <c r="AF20" s="3">
        <f t="shared" si="24"/>
        <v>3.5179961759082214</v>
      </c>
      <c r="AG20" s="3">
        <f t="shared" si="24"/>
        <v>3.58063778662639</v>
      </c>
      <c r="AH20" s="3">
        <f t="shared" si="24"/>
        <v>4.111626065773447</v>
      </c>
      <c r="AI20" s="3">
        <f t="shared" si="24"/>
        <v>3.64361190053286</v>
      </c>
      <c r="AJ20" s="3">
        <f t="shared" si="24"/>
        <v>3.7804372667910453</v>
      </c>
      <c r="AK20" s="3">
        <f t="shared" si="24"/>
        <v>3.6494862264975954</v>
      </c>
      <c r="AL20" s="3">
        <f t="shared" si="24"/>
        <v>3.4677837195484256</v>
      </c>
      <c r="AM20" s="3">
        <f t="shared" si="24"/>
        <v>4.5640976225541765</v>
      </c>
      <c r="AN20" s="3">
        <f t="shared" si="24"/>
        <v>3.520198697068404</v>
      </c>
      <c r="AO20" s="3">
        <f t="shared" si="24"/>
        <v>3.652248536455561</v>
      </c>
      <c r="AP20" s="3">
        <f t="shared" si="24"/>
        <v>3.409747564823707</v>
      </c>
      <c r="AQ20" s="3">
        <f t="shared" si="24"/>
        <v>3.495444132267128</v>
      </c>
      <c r="AR20" s="3">
        <f t="shared" si="24"/>
        <v>3.023619554695063</v>
      </c>
      <c r="AS20" s="3">
        <f t="shared" si="24"/>
        <v>3.042809053975624</v>
      </c>
      <c r="AT20" s="3">
        <f t="shared" si="24"/>
        <v>3.011801985981308</v>
      </c>
      <c r="AU20" s="3">
        <f t="shared" si="24"/>
        <v>3.4779015873015875</v>
      </c>
      <c r="AV20" s="3">
        <f t="shared" si="24"/>
        <v>3.4458135877542464</v>
      </c>
      <c r="AW20" s="3">
        <f t="shared" si="24"/>
        <v>3.4051150020721095</v>
      </c>
      <c r="AX20" s="3">
        <f t="shared" si="24"/>
        <v>3.327432460953989</v>
      </c>
      <c r="AY20" s="3">
        <f t="shared" si="24"/>
        <v>3.3896059394631646</v>
      </c>
      <c r="AZ20" s="3">
        <f t="shared" si="24"/>
        <v>2.895476317189994</v>
      </c>
      <c r="BA20" s="3">
        <f t="shared" si="24"/>
        <v>3.003331949346066</v>
      </c>
      <c r="BB20" s="3">
        <f t="shared" si="24"/>
        <v>3.4695905098665443</v>
      </c>
      <c r="BC20" s="3">
        <f t="shared" si="24"/>
        <v>3.4049305263157894</v>
      </c>
      <c r="BD20" s="3">
        <f aca="true" t="shared" si="25" ref="BD20:DR20">BD19/BD7/12</f>
        <v>3.921866637420487</v>
      </c>
      <c r="BE20" s="3">
        <f t="shared" si="25"/>
        <v>4.446815653964985</v>
      </c>
      <c r="BF20" s="3">
        <f t="shared" si="25"/>
        <v>3.277293974648376</v>
      </c>
      <c r="BG20" s="3">
        <f t="shared" si="25"/>
        <v>4.620374990285226</v>
      </c>
      <c r="BH20" s="3">
        <f t="shared" si="25"/>
        <v>3.004506389995878</v>
      </c>
      <c r="BI20" s="3">
        <f t="shared" si="25"/>
        <v>3.8805967421533567</v>
      </c>
      <c r="BJ20" s="3">
        <f t="shared" si="25"/>
        <v>4.467100268726907</v>
      </c>
      <c r="BK20" s="3">
        <f t="shared" si="25"/>
        <v>4.6425152047574</v>
      </c>
      <c r="BL20" s="3">
        <f t="shared" si="25"/>
        <v>3.609377001231527</v>
      </c>
      <c r="BM20" s="3">
        <f t="shared" si="25"/>
        <v>3.974184541615344</v>
      </c>
      <c r="BN20" s="3">
        <f t="shared" si="25"/>
        <v>2.838418436511523</v>
      </c>
      <c r="BO20" s="3">
        <f t="shared" si="25"/>
        <v>3.9131887467068123</v>
      </c>
      <c r="BP20" s="3">
        <f t="shared" si="25"/>
        <v>3.515720149253731</v>
      </c>
      <c r="BQ20" s="3">
        <f t="shared" si="25"/>
        <v>3.4253718283139674</v>
      </c>
      <c r="BR20" s="3">
        <f t="shared" si="25"/>
        <v>3.6970778868360283</v>
      </c>
      <c r="BS20" s="3">
        <f t="shared" si="25"/>
        <v>3.6828580481622306</v>
      </c>
      <c r="BT20" s="3">
        <f t="shared" si="25"/>
        <v>3.9491907692307695</v>
      </c>
      <c r="BU20" s="3">
        <f t="shared" si="25"/>
        <v>3.274894243148795</v>
      </c>
      <c r="BV20" s="3">
        <f t="shared" si="25"/>
        <v>4.061863029599536</v>
      </c>
      <c r="BW20" s="3">
        <f t="shared" si="25"/>
        <v>2.7114934401090482</v>
      </c>
      <c r="BX20" s="3">
        <f t="shared" si="25"/>
        <v>3.3421975760347595</v>
      </c>
      <c r="BY20" s="3">
        <f t="shared" si="25"/>
        <v>4.034683441558442</v>
      </c>
      <c r="BZ20" s="3">
        <f t="shared" si="25"/>
        <v>4.541921928327645</v>
      </c>
      <c r="CA20" s="3">
        <f t="shared" si="25"/>
        <v>3.2936804529788284</v>
      </c>
      <c r="CB20" s="3">
        <f t="shared" si="25"/>
        <v>3.233819858925665</v>
      </c>
      <c r="CC20" s="3">
        <f t="shared" si="25"/>
        <v>3.9384451280015877</v>
      </c>
      <c r="CD20" s="3">
        <f t="shared" si="25"/>
        <v>3.352382990867579</v>
      </c>
      <c r="CE20" s="3">
        <f t="shared" si="25"/>
        <v>3.525195189274448</v>
      </c>
      <c r="CF20" s="3">
        <f t="shared" si="25"/>
        <v>3.4641530108588356</v>
      </c>
      <c r="CG20" s="3">
        <f t="shared" si="25"/>
        <v>3.583590078328982</v>
      </c>
      <c r="CH20" s="3">
        <f t="shared" si="25"/>
        <v>3.522587209302326</v>
      </c>
      <c r="CI20" s="3">
        <f t="shared" si="25"/>
        <v>3.3530611469806306</v>
      </c>
      <c r="CJ20" s="3">
        <f t="shared" si="25"/>
        <v>3.9213078703703705</v>
      </c>
      <c r="CK20" s="3">
        <f t="shared" si="25"/>
        <v>3.014095463654582</v>
      </c>
      <c r="CL20" s="3">
        <f t="shared" si="25"/>
        <v>3.0925853131749457</v>
      </c>
      <c r="CM20" s="3">
        <f t="shared" si="25"/>
        <v>4.108984615384615</v>
      </c>
      <c r="CN20" s="3">
        <f t="shared" si="25"/>
        <v>4.005094276094276</v>
      </c>
      <c r="CO20" s="3">
        <f t="shared" si="25"/>
        <v>4.001274341351661</v>
      </c>
      <c r="CP20" s="3">
        <f t="shared" si="25"/>
        <v>3.715407892408423</v>
      </c>
      <c r="CQ20" s="3">
        <f t="shared" si="25"/>
        <v>2.92488089157186</v>
      </c>
      <c r="CR20" s="3">
        <f t="shared" si="25"/>
        <v>3.353682469680265</v>
      </c>
      <c r="CS20" s="3">
        <f t="shared" si="25"/>
        <v>3.545599639314698</v>
      </c>
      <c r="CT20" s="3">
        <f t="shared" si="25"/>
        <v>3.399411025047782</v>
      </c>
      <c r="CU20" s="3">
        <f t="shared" si="25"/>
        <v>3.5604575892857144</v>
      </c>
      <c r="CV20" s="3">
        <f t="shared" si="25"/>
        <v>3.8867681415929205</v>
      </c>
      <c r="CW20" s="3">
        <f t="shared" si="25"/>
        <v>3.7678192898781133</v>
      </c>
      <c r="CX20" s="3">
        <f>CX19/CX7/12</f>
        <v>3.5154379074043125</v>
      </c>
      <c r="CY20" s="3">
        <f t="shared" si="25"/>
        <v>3.597891923990499</v>
      </c>
      <c r="CZ20" s="3">
        <f t="shared" si="25"/>
        <v>3.5623438727415557</v>
      </c>
      <c r="DA20" s="3">
        <f t="shared" si="25"/>
        <v>3.827520653893479</v>
      </c>
      <c r="DB20" s="3">
        <f t="shared" si="25"/>
        <v>3.5556782663054807</v>
      </c>
      <c r="DC20" s="3">
        <f t="shared" si="25"/>
        <v>3.6675659429391714</v>
      </c>
      <c r="DD20" s="3">
        <f t="shared" si="25"/>
        <v>3.592755984042554</v>
      </c>
      <c r="DE20" s="3">
        <f t="shared" si="25"/>
        <v>3.4908694745621354</v>
      </c>
      <c r="DF20" s="3">
        <f t="shared" si="25"/>
        <v>3.502917675544794</v>
      </c>
      <c r="DG20" s="3">
        <f t="shared" si="25"/>
        <v>3.528435544430538</v>
      </c>
      <c r="DH20" s="3">
        <f>DH19/DH7/12</f>
        <v>3.6045371792059666</v>
      </c>
      <c r="DI20" s="3">
        <f t="shared" si="25"/>
        <v>3.441556012110727</v>
      </c>
      <c r="DJ20" s="3">
        <f t="shared" si="25"/>
        <v>3.4654853224769657</v>
      </c>
      <c r="DK20" s="3">
        <f>DK19/DK7/12</f>
        <v>3.8629473304473305</v>
      </c>
      <c r="DL20" s="3">
        <f t="shared" si="25"/>
        <v>3.7677366793529976</v>
      </c>
      <c r="DM20" s="3">
        <f t="shared" si="25"/>
        <v>3.4830199751721023</v>
      </c>
      <c r="DN20" s="3">
        <f t="shared" si="25"/>
        <v>3.7247883102285506</v>
      </c>
      <c r="DO20" s="3">
        <f t="shared" si="25"/>
        <v>3.4999826877299287</v>
      </c>
      <c r="DP20" s="3">
        <f t="shared" si="25"/>
        <v>3.47143593045718</v>
      </c>
      <c r="DQ20" s="3">
        <f t="shared" si="25"/>
        <v>2.8619993588373585</v>
      </c>
      <c r="DR20" s="3">
        <f t="shared" si="25"/>
        <v>2.9454683044527314</v>
      </c>
      <c r="DS20" s="3">
        <f>DS19/DS7/12</f>
        <v>2.7390969451955773</v>
      </c>
      <c r="DT20" s="3">
        <f>DT19/DT7/12</f>
        <v>3.0996316169576565</v>
      </c>
      <c r="DU20" s="3">
        <f>DU19/DU7/12</f>
        <v>3.1268797471716145</v>
      </c>
      <c r="DV20" s="3">
        <f>DV19/DV7/12</f>
        <v>3.5951242854668286</v>
      </c>
      <c r="DW20" s="3">
        <f>DW19/DW7/12</f>
        <v>3.244221836678365</v>
      </c>
    </row>
    <row r="21" spans="1:127" s="5" customFormat="1" ht="18.75" customHeight="1" thickBot="1">
      <c r="A21" s="58"/>
      <c r="B21" s="20" t="s">
        <v>0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14</v>
      </c>
      <c r="P21" s="13" t="s">
        <v>14</v>
      </c>
      <c r="Q21" s="13" t="s">
        <v>14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14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14</v>
      </c>
      <c r="AE21" s="13" t="s">
        <v>14</v>
      </c>
      <c r="AF21" s="13" t="s">
        <v>14</v>
      </c>
      <c r="AG21" s="13" t="s">
        <v>14</v>
      </c>
      <c r="AH21" s="13" t="s">
        <v>14</v>
      </c>
      <c r="AI21" s="13" t="s">
        <v>14</v>
      </c>
      <c r="AJ21" s="13" t="s">
        <v>14</v>
      </c>
      <c r="AK21" s="13" t="s">
        <v>14</v>
      </c>
      <c r="AL21" s="13" t="s">
        <v>14</v>
      </c>
      <c r="AM21" s="13" t="s">
        <v>14</v>
      </c>
      <c r="AN21" s="13" t="s">
        <v>14</v>
      </c>
      <c r="AO21" s="13" t="s">
        <v>14</v>
      </c>
      <c r="AP21" s="13" t="s">
        <v>14</v>
      </c>
      <c r="AQ21" s="13" t="s">
        <v>14</v>
      </c>
      <c r="AR21" s="13" t="s">
        <v>14</v>
      </c>
      <c r="AS21" s="13" t="s">
        <v>14</v>
      </c>
      <c r="AT21" s="13" t="s">
        <v>14</v>
      </c>
      <c r="AU21" s="13" t="s">
        <v>14</v>
      </c>
      <c r="AV21" s="13" t="s">
        <v>14</v>
      </c>
      <c r="AW21" s="13" t="s">
        <v>14</v>
      </c>
      <c r="AX21" s="13" t="s">
        <v>14</v>
      </c>
      <c r="AY21" s="13" t="s">
        <v>14</v>
      </c>
      <c r="AZ21" s="13" t="s">
        <v>14</v>
      </c>
      <c r="BA21" s="13" t="s">
        <v>14</v>
      </c>
      <c r="BB21" s="13" t="s">
        <v>14</v>
      </c>
      <c r="BC21" s="13" t="s">
        <v>14</v>
      </c>
      <c r="BD21" s="13" t="s">
        <v>14</v>
      </c>
      <c r="BE21" s="13" t="s">
        <v>14</v>
      </c>
      <c r="BF21" s="13" t="s">
        <v>14</v>
      </c>
      <c r="BG21" s="13" t="s">
        <v>14</v>
      </c>
      <c r="BH21" s="13" t="s">
        <v>14</v>
      </c>
      <c r="BI21" s="13" t="s">
        <v>14</v>
      </c>
      <c r="BJ21" s="13" t="s">
        <v>14</v>
      </c>
      <c r="BK21" s="13" t="s">
        <v>14</v>
      </c>
      <c r="BL21" s="13" t="s">
        <v>14</v>
      </c>
      <c r="BM21" s="13" t="s">
        <v>14</v>
      </c>
      <c r="BN21" s="13" t="s">
        <v>14</v>
      </c>
      <c r="BO21" s="13" t="s">
        <v>14</v>
      </c>
      <c r="BP21" s="13" t="s">
        <v>14</v>
      </c>
      <c r="BQ21" s="13" t="s">
        <v>14</v>
      </c>
      <c r="BR21" s="13" t="s">
        <v>14</v>
      </c>
      <c r="BS21" s="13" t="s">
        <v>14</v>
      </c>
      <c r="BT21" s="13" t="s">
        <v>14</v>
      </c>
      <c r="BU21" s="13" t="s">
        <v>14</v>
      </c>
      <c r="BV21" s="13" t="s">
        <v>14</v>
      </c>
      <c r="BW21" s="13" t="s">
        <v>14</v>
      </c>
      <c r="BX21" s="13" t="s">
        <v>14</v>
      </c>
      <c r="BY21" s="13" t="s">
        <v>14</v>
      </c>
      <c r="BZ21" s="13" t="s">
        <v>14</v>
      </c>
      <c r="CA21" s="13" t="s">
        <v>14</v>
      </c>
      <c r="CB21" s="13" t="s">
        <v>14</v>
      </c>
      <c r="CC21" s="13" t="s">
        <v>14</v>
      </c>
      <c r="CD21" s="13" t="s">
        <v>14</v>
      </c>
      <c r="CE21" s="13" t="s">
        <v>14</v>
      </c>
      <c r="CF21" s="13" t="s">
        <v>14</v>
      </c>
      <c r="CG21" s="13" t="s">
        <v>14</v>
      </c>
      <c r="CH21" s="13" t="s">
        <v>14</v>
      </c>
      <c r="CI21" s="13" t="s">
        <v>14</v>
      </c>
      <c r="CJ21" s="13" t="s">
        <v>14</v>
      </c>
      <c r="CK21" s="13" t="s">
        <v>14</v>
      </c>
      <c r="CL21" s="13" t="s">
        <v>14</v>
      </c>
      <c r="CM21" s="13" t="s">
        <v>14</v>
      </c>
      <c r="CN21" s="13" t="s">
        <v>14</v>
      </c>
      <c r="CO21" s="13" t="s">
        <v>14</v>
      </c>
      <c r="CP21" s="13" t="s">
        <v>14</v>
      </c>
      <c r="CQ21" s="13" t="s">
        <v>14</v>
      </c>
      <c r="CR21" s="13" t="s">
        <v>14</v>
      </c>
      <c r="CS21" s="13" t="s">
        <v>14</v>
      </c>
      <c r="CT21" s="13" t="s">
        <v>14</v>
      </c>
      <c r="CU21" s="13" t="s">
        <v>14</v>
      </c>
      <c r="CV21" s="13" t="s">
        <v>14</v>
      </c>
      <c r="CW21" s="13" t="s">
        <v>14</v>
      </c>
      <c r="CX21" s="13" t="s">
        <v>14</v>
      </c>
      <c r="CY21" s="13" t="s">
        <v>14</v>
      </c>
      <c r="CZ21" s="13" t="s">
        <v>14</v>
      </c>
      <c r="DA21" s="13" t="s">
        <v>14</v>
      </c>
      <c r="DB21" s="13" t="s">
        <v>14</v>
      </c>
      <c r="DC21" s="13" t="s">
        <v>14</v>
      </c>
      <c r="DD21" s="13" t="s">
        <v>14</v>
      </c>
      <c r="DE21" s="13" t="s">
        <v>14</v>
      </c>
      <c r="DF21" s="13" t="s">
        <v>14</v>
      </c>
      <c r="DG21" s="13" t="s">
        <v>14</v>
      </c>
      <c r="DH21" s="13" t="s">
        <v>14</v>
      </c>
      <c r="DI21" s="13" t="s">
        <v>14</v>
      </c>
      <c r="DJ21" s="13" t="s">
        <v>14</v>
      </c>
      <c r="DK21" s="13" t="s">
        <v>14</v>
      </c>
      <c r="DL21" s="13" t="s">
        <v>14</v>
      </c>
      <c r="DM21" s="13" t="s">
        <v>14</v>
      </c>
      <c r="DN21" s="13" t="s">
        <v>14</v>
      </c>
      <c r="DO21" s="13" t="s">
        <v>14</v>
      </c>
      <c r="DP21" s="13" t="s">
        <v>14</v>
      </c>
      <c r="DQ21" s="13" t="s">
        <v>14</v>
      </c>
      <c r="DR21" s="13" t="s">
        <v>14</v>
      </c>
      <c r="DS21" s="13" t="s">
        <v>14</v>
      </c>
      <c r="DT21" s="13" t="s">
        <v>14</v>
      </c>
      <c r="DU21" s="13" t="s">
        <v>14</v>
      </c>
      <c r="DV21" s="13" t="s">
        <v>14</v>
      </c>
      <c r="DW21" s="13" t="s">
        <v>14</v>
      </c>
    </row>
    <row r="22" spans="1:127" s="5" customFormat="1" ht="18.75" customHeight="1" thickTop="1">
      <c r="A22" s="56" t="s">
        <v>18</v>
      </c>
      <c r="B22" s="18" t="s">
        <v>4</v>
      </c>
      <c r="C22" s="27">
        <f>C8*0.25%</f>
        <v>1.136</v>
      </c>
      <c r="D22" s="27">
        <f>D8*0.25%</f>
        <v>1.1555</v>
      </c>
      <c r="E22" s="27">
        <f>E8*0.25%</f>
        <v>1.1645</v>
      </c>
      <c r="F22" s="27">
        <f>F8*0.25%</f>
        <v>1.18225</v>
      </c>
      <c r="G22" s="27">
        <f>G8*0.15%</f>
        <v>0.6864</v>
      </c>
      <c r="H22" s="27">
        <f>H8*0.25%</f>
        <v>1.157</v>
      </c>
      <c r="I22" s="27">
        <f aca="true" t="shared" si="26" ref="I22:BC22">I8*0.25%</f>
        <v>1.22475</v>
      </c>
      <c r="J22" s="27">
        <f t="shared" si="26"/>
        <v>1.13975</v>
      </c>
      <c r="K22" s="27">
        <f t="shared" si="26"/>
        <v>1.1495</v>
      </c>
      <c r="L22" s="27">
        <f t="shared" si="26"/>
        <v>1.2930000000000001</v>
      </c>
      <c r="M22" s="27">
        <f t="shared" si="26"/>
        <v>1.2902500000000001</v>
      </c>
      <c r="N22" s="27">
        <f t="shared" si="26"/>
        <v>1.2065000000000001</v>
      </c>
      <c r="O22" s="27">
        <f t="shared" si="26"/>
        <v>1.4777500000000001</v>
      </c>
      <c r="P22" s="27">
        <f t="shared" si="26"/>
        <v>1.80875</v>
      </c>
      <c r="Q22" s="27">
        <f t="shared" si="26"/>
        <v>1.15325</v>
      </c>
      <c r="R22" s="27">
        <f t="shared" si="26"/>
        <v>1.0675000000000001</v>
      </c>
      <c r="S22" s="27">
        <f t="shared" si="26"/>
        <v>3.40875</v>
      </c>
      <c r="T22" s="27">
        <f t="shared" si="26"/>
        <v>1.4569999999999999</v>
      </c>
      <c r="U22" s="27">
        <f t="shared" si="26"/>
        <v>1.45125</v>
      </c>
      <c r="V22" s="27">
        <f t="shared" si="26"/>
        <v>1.3805</v>
      </c>
      <c r="W22" s="27">
        <f t="shared" si="26"/>
        <v>1.411</v>
      </c>
      <c r="X22" s="27">
        <f t="shared" si="26"/>
        <v>1.5082499999999999</v>
      </c>
      <c r="Y22" s="27">
        <f t="shared" si="26"/>
        <v>0.865</v>
      </c>
      <c r="Z22" s="27">
        <f t="shared" si="26"/>
        <v>2.0225</v>
      </c>
      <c r="AA22" s="27">
        <f t="shared" si="26"/>
        <v>1.55975</v>
      </c>
      <c r="AB22" s="27">
        <f t="shared" si="26"/>
        <v>1.5602500000000001</v>
      </c>
      <c r="AC22" s="27">
        <f t="shared" si="26"/>
        <v>1.4497499999999999</v>
      </c>
      <c r="AD22" s="27">
        <f t="shared" si="26"/>
        <v>1.16225</v>
      </c>
      <c r="AE22" s="27">
        <f t="shared" si="26"/>
        <v>1.5825</v>
      </c>
      <c r="AF22" s="27">
        <f t="shared" si="26"/>
        <v>1.3075</v>
      </c>
      <c r="AG22" s="27">
        <f t="shared" si="26"/>
        <v>1.8207499999999999</v>
      </c>
      <c r="AH22" s="27">
        <f>AH8*0.15%</f>
        <v>0.7389</v>
      </c>
      <c r="AI22" s="27">
        <f t="shared" si="26"/>
        <v>1.4075</v>
      </c>
      <c r="AJ22" s="27">
        <f t="shared" si="26"/>
        <v>1.072</v>
      </c>
      <c r="AK22" s="27">
        <f t="shared" si="26"/>
        <v>1.1435</v>
      </c>
      <c r="AL22" s="27">
        <f t="shared" si="26"/>
        <v>1.2622499999999999</v>
      </c>
      <c r="AM22" s="27">
        <f t="shared" si="26"/>
        <v>1.18825</v>
      </c>
      <c r="AN22" s="27">
        <f t="shared" si="26"/>
        <v>1.15125</v>
      </c>
      <c r="AO22" s="27">
        <f t="shared" si="26"/>
        <v>1.4092500000000001</v>
      </c>
      <c r="AP22" s="27">
        <f t="shared" si="26"/>
        <v>1.82225</v>
      </c>
      <c r="AQ22" s="27">
        <f t="shared" si="26"/>
        <v>1.15675</v>
      </c>
      <c r="AR22" s="27">
        <f t="shared" si="26"/>
        <v>1.29125</v>
      </c>
      <c r="AS22" s="27">
        <f t="shared" si="26"/>
        <v>1.29225</v>
      </c>
      <c r="AT22" s="27">
        <f t="shared" si="26"/>
        <v>1.284</v>
      </c>
      <c r="AU22" s="27">
        <f t="shared" si="26"/>
        <v>1.1812500000000001</v>
      </c>
      <c r="AV22" s="27">
        <f t="shared" si="26"/>
        <v>1.19225</v>
      </c>
      <c r="AW22" s="27">
        <f t="shared" si="26"/>
        <v>1.2065000000000001</v>
      </c>
      <c r="AX22" s="27">
        <f t="shared" si="26"/>
        <v>1.1845</v>
      </c>
      <c r="AY22" s="27">
        <f t="shared" si="26"/>
        <v>1.3132499999999998</v>
      </c>
      <c r="AZ22" s="27">
        <f t="shared" si="26"/>
        <v>1.4092500000000001</v>
      </c>
      <c r="BA22" s="27">
        <f t="shared" si="26"/>
        <v>1.20425</v>
      </c>
      <c r="BB22" s="27">
        <f t="shared" si="26"/>
        <v>2.1917500000000003</v>
      </c>
      <c r="BC22" s="27">
        <f t="shared" si="26"/>
        <v>1.1875</v>
      </c>
      <c r="BD22" s="27">
        <f aca="true" t="shared" si="27" ref="BD22:DR22">BD8*0.25%</f>
        <v>1.13975</v>
      </c>
      <c r="BE22" s="27">
        <f t="shared" si="27"/>
        <v>1.21375</v>
      </c>
      <c r="BF22" s="27">
        <f t="shared" si="27"/>
        <v>1.4397499999999999</v>
      </c>
      <c r="BG22" s="27">
        <f>BG8*0.05%</f>
        <v>0.21445</v>
      </c>
      <c r="BH22" s="27">
        <f>BH8*0.35%</f>
        <v>2.54695</v>
      </c>
      <c r="BI22" s="27">
        <f>BI8*0.05%</f>
        <v>0.20975</v>
      </c>
      <c r="BJ22" s="27">
        <f t="shared" si="27"/>
        <v>1.4885</v>
      </c>
      <c r="BK22" s="27">
        <f t="shared" si="27"/>
        <v>1.84975</v>
      </c>
      <c r="BL22" s="27">
        <f t="shared" si="27"/>
        <v>2.436</v>
      </c>
      <c r="BM22" s="27">
        <f t="shared" si="27"/>
        <v>1.42075</v>
      </c>
      <c r="BN22" s="27">
        <f t="shared" si="27"/>
        <v>1.65975</v>
      </c>
      <c r="BO22" s="27">
        <f t="shared" si="27"/>
        <v>1.3285</v>
      </c>
      <c r="BP22" s="27">
        <f>BP8*0.45%</f>
        <v>3.6180000000000003</v>
      </c>
      <c r="BQ22" s="27">
        <f t="shared" si="27"/>
        <v>1.05425</v>
      </c>
      <c r="BR22" s="27">
        <f t="shared" si="27"/>
        <v>0.866</v>
      </c>
      <c r="BS22" s="27">
        <f t="shared" si="27"/>
        <v>1.1835</v>
      </c>
      <c r="BT22" s="27">
        <f t="shared" si="27"/>
        <v>1.21875</v>
      </c>
      <c r="BU22" s="27">
        <f t="shared" si="27"/>
        <v>1.35925</v>
      </c>
      <c r="BV22" s="27">
        <f t="shared" si="27"/>
        <v>1.29225</v>
      </c>
      <c r="BW22" s="27">
        <f t="shared" si="27"/>
        <v>1.46725</v>
      </c>
      <c r="BX22" s="27">
        <f t="shared" si="27"/>
        <v>1.09325</v>
      </c>
      <c r="BY22" s="27">
        <f t="shared" si="27"/>
        <v>1.078</v>
      </c>
      <c r="BZ22" s="27">
        <f t="shared" si="27"/>
        <v>1.1720000000000002</v>
      </c>
      <c r="CA22" s="27">
        <f t="shared" si="27"/>
        <v>1.52325</v>
      </c>
      <c r="CB22" s="27">
        <f t="shared" si="27"/>
        <v>1.38225</v>
      </c>
      <c r="CC22" s="27">
        <f t="shared" si="27"/>
        <v>1.25975</v>
      </c>
      <c r="CD22" s="27">
        <f t="shared" si="27"/>
        <v>1.314</v>
      </c>
      <c r="CE22" s="27">
        <f t="shared" si="27"/>
        <v>1.268</v>
      </c>
      <c r="CF22" s="27">
        <f t="shared" si="27"/>
        <v>1.26625</v>
      </c>
      <c r="CG22" s="27">
        <f t="shared" si="27"/>
        <v>1.24475</v>
      </c>
      <c r="CH22" s="27">
        <f t="shared" si="27"/>
        <v>1.29</v>
      </c>
      <c r="CI22" s="27">
        <f t="shared" si="27"/>
        <v>1.3165</v>
      </c>
      <c r="CJ22" s="27">
        <f t="shared" si="27"/>
        <v>1.296</v>
      </c>
      <c r="CK22" s="27">
        <f t="shared" si="27"/>
        <v>1.37225</v>
      </c>
      <c r="CL22" s="27">
        <f t="shared" si="27"/>
        <v>1.1575</v>
      </c>
      <c r="CM22" s="27">
        <f t="shared" si="27"/>
        <v>0.975</v>
      </c>
      <c r="CN22" s="27">
        <f t="shared" si="27"/>
        <v>1.11375</v>
      </c>
      <c r="CO22" s="27">
        <f t="shared" si="27"/>
        <v>1.3094999999999999</v>
      </c>
      <c r="CP22" s="27">
        <f t="shared" si="27"/>
        <v>1.4127500000000002</v>
      </c>
      <c r="CQ22" s="27">
        <f t="shared" si="27"/>
        <v>1.07675</v>
      </c>
      <c r="CR22" s="27">
        <f t="shared" si="27"/>
        <v>1.58725</v>
      </c>
      <c r="CS22" s="27">
        <f t="shared" si="27"/>
        <v>1.38625</v>
      </c>
      <c r="CT22" s="27">
        <f t="shared" si="27"/>
        <v>2.48525</v>
      </c>
      <c r="CU22" s="27">
        <f t="shared" si="27"/>
        <v>1.12</v>
      </c>
      <c r="CV22" s="27">
        <f t="shared" si="27"/>
        <v>1.4125</v>
      </c>
      <c r="CW22" s="27">
        <f t="shared" si="27"/>
        <v>1.4152500000000001</v>
      </c>
      <c r="CX22" s="27">
        <f>CX8*0.25%</f>
        <v>1.49575</v>
      </c>
      <c r="CY22" s="27">
        <f t="shared" si="27"/>
        <v>1.263</v>
      </c>
      <c r="CZ22" s="27">
        <f t="shared" si="27"/>
        <v>1.273</v>
      </c>
      <c r="DA22" s="27">
        <f t="shared" si="27"/>
        <v>1.42225</v>
      </c>
      <c r="DB22" s="27">
        <f t="shared" si="27"/>
        <v>1.1997499999999999</v>
      </c>
      <c r="DC22" s="27">
        <f t="shared" si="27"/>
        <v>1.3932499999999999</v>
      </c>
      <c r="DD22" s="27">
        <f t="shared" si="27"/>
        <v>1.128</v>
      </c>
      <c r="DE22" s="27">
        <f t="shared" si="27"/>
        <v>1.7985</v>
      </c>
      <c r="DF22" s="27">
        <f t="shared" si="27"/>
        <v>1.13575</v>
      </c>
      <c r="DG22" s="27">
        <f t="shared" si="27"/>
        <v>1.1985</v>
      </c>
      <c r="DH22" s="27">
        <f>DH8*0.25%</f>
        <v>1.13975</v>
      </c>
      <c r="DI22" s="27">
        <f t="shared" si="27"/>
        <v>1.156</v>
      </c>
      <c r="DJ22" s="27">
        <f t="shared" si="27"/>
        <v>1.16675</v>
      </c>
      <c r="DK22" s="27">
        <f>DK8*0.25%</f>
        <v>1.0395</v>
      </c>
      <c r="DL22" s="27">
        <f t="shared" si="27"/>
        <v>1.051</v>
      </c>
      <c r="DM22" s="27">
        <f t="shared" si="27"/>
        <v>2.21525</v>
      </c>
      <c r="DN22" s="27">
        <f t="shared" si="27"/>
        <v>1.3345</v>
      </c>
      <c r="DO22" s="27">
        <f t="shared" si="27"/>
        <v>1.15525</v>
      </c>
      <c r="DP22" s="27">
        <f t="shared" si="27"/>
        <v>1.16475</v>
      </c>
      <c r="DQ22" s="27">
        <f t="shared" si="27"/>
        <v>1.16975</v>
      </c>
      <c r="DR22" s="27">
        <f t="shared" si="27"/>
        <v>1.13975</v>
      </c>
      <c r="DS22" s="27">
        <f>DS8*0.25%</f>
        <v>9.33775</v>
      </c>
      <c r="DT22" s="27">
        <f>DT8*0.25%</f>
        <v>9.86575</v>
      </c>
      <c r="DU22" s="27">
        <f>DU8*0.3%</f>
        <v>11.2962</v>
      </c>
      <c r="DV22" s="27">
        <f>DV8*0.25%</f>
        <v>5.773</v>
      </c>
      <c r="DW22" s="27">
        <f>DW8*0.25%</f>
        <v>6.34025</v>
      </c>
    </row>
    <row r="23" spans="1:127" s="5" customFormat="1" ht="18.75" customHeight="1">
      <c r="A23" s="57"/>
      <c r="B23" s="19" t="s">
        <v>13</v>
      </c>
      <c r="C23" s="14">
        <f aca="true" t="shared" si="28" ref="C23:H23">71.18*C22</f>
        <v>80.86048</v>
      </c>
      <c r="D23" s="14">
        <f t="shared" si="28"/>
        <v>82.24849</v>
      </c>
      <c r="E23" s="14">
        <f t="shared" si="28"/>
        <v>82.88911000000002</v>
      </c>
      <c r="F23" s="14">
        <f t="shared" si="28"/>
        <v>84.152555</v>
      </c>
      <c r="G23" s="14">
        <f t="shared" si="28"/>
        <v>48.857952000000004</v>
      </c>
      <c r="H23" s="14">
        <f t="shared" si="28"/>
        <v>82.35526000000002</v>
      </c>
      <c r="I23" s="14">
        <f aca="true" t="shared" si="29" ref="I23:BC23">71.18*I22</f>
        <v>87.177705</v>
      </c>
      <c r="J23" s="14">
        <f t="shared" si="29"/>
        <v>81.12740500000001</v>
      </c>
      <c r="K23" s="14">
        <f t="shared" si="29"/>
        <v>81.82141</v>
      </c>
      <c r="L23" s="14">
        <f t="shared" si="29"/>
        <v>92.03574000000002</v>
      </c>
      <c r="M23" s="14">
        <f t="shared" si="29"/>
        <v>91.83999500000002</v>
      </c>
      <c r="N23" s="14">
        <f t="shared" si="29"/>
        <v>85.87867000000001</v>
      </c>
      <c r="O23" s="14">
        <f t="shared" si="29"/>
        <v>105.18624500000001</v>
      </c>
      <c r="P23" s="14">
        <f t="shared" si="29"/>
        <v>128.74682500000003</v>
      </c>
      <c r="Q23" s="14">
        <f t="shared" si="29"/>
        <v>82.08833500000001</v>
      </c>
      <c r="R23" s="14">
        <f t="shared" si="29"/>
        <v>75.98465000000002</v>
      </c>
      <c r="S23" s="14">
        <f t="shared" si="29"/>
        <v>242.634825</v>
      </c>
      <c r="T23" s="14">
        <f t="shared" si="29"/>
        <v>103.70926</v>
      </c>
      <c r="U23" s="14">
        <f t="shared" si="29"/>
        <v>103.299975</v>
      </c>
      <c r="V23" s="14">
        <f t="shared" si="29"/>
        <v>98.26399</v>
      </c>
      <c r="W23" s="14">
        <f t="shared" si="29"/>
        <v>100.43498000000001</v>
      </c>
      <c r="X23" s="14">
        <f t="shared" si="29"/>
        <v>107.357235</v>
      </c>
      <c r="Y23" s="14">
        <f t="shared" si="29"/>
        <v>61.5707</v>
      </c>
      <c r="Z23" s="14">
        <f t="shared" si="29"/>
        <v>143.96155000000002</v>
      </c>
      <c r="AA23" s="14">
        <f t="shared" si="29"/>
        <v>111.02300500000001</v>
      </c>
      <c r="AB23" s="14">
        <f t="shared" si="29"/>
        <v>111.05859500000003</v>
      </c>
      <c r="AC23" s="14">
        <f t="shared" si="29"/>
        <v>103.193205</v>
      </c>
      <c r="AD23" s="14">
        <f t="shared" si="29"/>
        <v>82.72895500000001</v>
      </c>
      <c r="AE23" s="14">
        <f t="shared" si="29"/>
        <v>112.64235000000001</v>
      </c>
      <c r="AF23" s="14">
        <f t="shared" si="29"/>
        <v>93.06785000000002</v>
      </c>
      <c r="AG23" s="14">
        <f t="shared" si="29"/>
        <v>129.600985</v>
      </c>
      <c r="AH23" s="14">
        <f t="shared" si="29"/>
        <v>52.594902000000005</v>
      </c>
      <c r="AI23" s="14">
        <f t="shared" si="29"/>
        <v>100.18585</v>
      </c>
      <c r="AJ23" s="14">
        <f t="shared" si="29"/>
        <v>76.30496000000001</v>
      </c>
      <c r="AK23" s="14">
        <f t="shared" si="29"/>
        <v>81.39433000000001</v>
      </c>
      <c r="AL23" s="14">
        <f t="shared" si="29"/>
        <v>89.846955</v>
      </c>
      <c r="AM23" s="14">
        <f t="shared" si="29"/>
        <v>84.57963500000001</v>
      </c>
      <c r="AN23" s="14">
        <f t="shared" si="29"/>
        <v>81.94597500000002</v>
      </c>
      <c r="AO23" s="14">
        <f t="shared" si="29"/>
        <v>100.31041500000002</v>
      </c>
      <c r="AP23" s="14">
        <f t="shared" si="29"/>
        <v>129.70775500000002</v>
      </c>
      <c r="AQ23" s="14">
        <f t="shared" si="29"/>
        <v>82.33746500000001</v>
      </c>
      <c r="AR23" s="14">
        <f t="shared" si="29"/>
        <v>91.91117500000001</v>
      </c>
      <c r="AS23" s="14">
        <f t="shared" si="29"/>
        <v>91.982355</v>
      </c>
      <c r="AT23" s="14">
        <f t="shared" si="29"/>
        <v>91.39512</v>
      </c>
      <c r="AU23" s="14">
        <f t="shared" si="29"/>
        <v>84.08137500000002</v>
      </c>
      <c r="AV23" s="14">
        <f t="shared" si="29"/>
        <v>84.864355</v>
      </c>
      <c r="AW23" s="14">
        <f t="shared" si="29"/>
        <v>85.87867000000001</v>
      </c>
      <c r="AX23" s="14">
        <f t="shared" si="29"/>
        <v>84.31271000000001</v>
      </c>
      <c r="AY23" s="14">
        <f t="shared" si="29"/>
        <v>93.47713499999999</v>
      </c>
      <c r="AZ23" s="14">
        <f t="shared" si="29"/>
        <v>100.31041500000002</v>
      </c>
      <c r="BA23" s="14">
        <f t="shared" si="29"/>
        <v>85.71851500000001</v>
      </c>
      <c r="BB23" s="14">
        <f t="shared" si="29"/>
        <v>156.00876500000004</v>
      </c>
      <c r="BC23" s="14">
        <f t="shared" si="29"/>
        <v>84.52625</v>
      </c>
      <c r="BD23" s="14">
        <f aca="true" t="shared" si="30" ref="BD23:DR23">71.18*BD22</f>
        <v>81.12740500000001</v>
      </c>
      <c r="BE23" s="14">
        <f t="shared" si="30"/>
        <v>86.39472500000002</v>
      </c>
      <c r="BF23" s="14">
        <f t="shared" si="30"/>
        <v>102.481405</v>
      </c>
      <c r="BG23" s="14">
        <f t="shared" si="30"/>
        <v>15.264551</v>
      </c>
      <c r="BH23" s="14">
        <f t="shared" si="30"/>
        <v>181.291901</v>
      </c>
      <c r="BI23" s="14">
        <f t="shared" si="30"/>
        <v>14.930005000000001</v>
      </c>
      <c r="BJ23" s="14">
        <f t="shared" si="30"/>
        <v>105.95143</v>
      </c>
      <c r="BK23" s="14">
        <f t="shared" si="30"/>
        <v>131.66520500000001</v>
      </c>
      <c r="BL23" s="14">
        <f t="shared" si="30"/>
        <v>173.39448000000002</v>
      </c>
      <c r="BM23" s="14">
        <f t="shared" si="30"/>
        <v>101.128985</v>
      </c>
      <c r="BN23" s="14">
        <f t="shared" si="30"/>
        <v>118.14100500000002</v>
      </c>
      <c r="BO23" s="14">
        <f t="shared" si="30"/>
        <v>94.56263000000001</v>
      </c>
      <c r="BP23" s="14">
        <f t="shared" si="30"/>
        <v>257.5292400000001</v>
      </c>
      <c r="BQ23" s="14">
        <f t="shared" si="30"/>
        <v>75.041515</v>
      </c>
      <c r="BR23" s="14">
        <f t="shared" si="30"/>
        <v>61.64188000000001</v>
      </c>
      <c r="BS23" s="14">
        <f t="shared" si="30"/>
        <v>84.24153000000001</v>
      </c>
      <c r="BT23" s="14">
        <f t="shared" si="30"/>
        <v>86.75062500000001</v>
      </c>
      <c r="BU23" s="14">
        <f t="shared" si="30"/>
        <v>96.75141500000001</v>
      </c>
      <c r="BV23" s="14">
        <f t="shared" si="30"/>
        <v>91.982355</v>
      </c>
      <c r="BW23" s="14">
        <f t="shared" si="30"/>
        <v>104.438855</v>
      </c>
      <c r="BX23" s="14">
        <f t="shared" si="30"/>
        <v>77.817535</v>
      </c>
      <c r="BY23" s="14">
        <f t="shared" si="30"/>
        <v>76.73204000000001</v>
      </c>
      <c r="BZ23" s="14">
        <f t="shared" si="30"/>
        <v>83.42296000000002</v>
      </c>
      <c r="CA23" s="14">
        <f t="shared" si="30"/>
        <v>108.424935</v>
      </c>
      <c r="CB23" s="14">
        <f t="shared" si="30"/>
        <v>98.38855500000001</v>
      </c>
      <c r="CC23" s="14">
        <f t="shared" si="30"/>
        <v>89.669005</v>
      </c>
      <c r="CD23" s="14">
        <f t="shared" si="30"/>
        <v>93.53052000000001</v>
      </c>
      <c r="CE23" s="14">
        <f t="shared" si="30"/>
        <v>90.25624</v>
      </c>
      <c r="CF23" s="14">
        <f t="shared" si="30"/>
        <v>90.13167500000002</v>
      </c>
      <c r="CG23" s="14">
        <f t="shared" si="30"/>
        <v>88.60130500000001</v>
      </c>
      <c r="CH23" s="14">
        <f t="shared" si="30"/>
        <v>91.82220000000001</v>
      </c>
      <c r="CI23" s="14">
        <f t="shared" si="30"/>
        <v>93.70847</v>
      </c>
      <c r="CJ23" s="14">
        <f t="shared" si="30"/>
        <v>92.24928000000001</v>
      </c>
      <c r="CK23" s="14">
        <f t="shared" si="30"/>
        <v>97.67675500000001</v>
      </c>
      <c r="CL23" s="14">
        <f t="shared" si="30"/>
        <v>82.39085</v>
      </c>
      <c r="CM23" s="14">
        <f t="shared" si="30"/>
        <v>69.40050000000001</v>
      </c>
      <c r="CN23" s="14">
        <f t="shared" si="30"/>
        <v>79.27672500000001</v>
      </c>
      <c r="CO23" s="14">
        <f t="shared" si="30"/>
        <v>93.21021</v>
      </c>
      <c r="CP23" s="14">
        <f t="shared" si="30"/>
        <v>100.55954500000003</v>
      </c>
      <c r="CQ23" s="14">
        <f t="shared" si="30"/>
        <v>76.643065</v>
      </c>
      <c r="CR23" s="14">
        <f t="shared" si="30"/>
        <v>112.98045500000002</v>
      </c>
      <c r="CS23" s="14">
        <f t="shared" si="30"/>
        <v>98.673275</v>
      </c>
      <c r="CT23" s="14">
        <f t="shared" si="30"/>
        <v>176.90009500000002</v>
      </c>
      <c r="CU23" s="14">
        <f t="shared" si="30"/>
        <v>79.72160000000001</v>
      </c>
      <c r="CV23" s="14">
        <f t="shared" si="30"/>
        <v>100.54175000000002</v>
      </c>
      <c r="CW23" s="14">
        <f t="shared" si="30"/>
        <v>100.73749500000002</v>
      </c>
      <c r="CX23" s="14">
        <f>71.18*CX22</f>
        <v>106.46748500000001</v>
      </c>
      <c r="CY23" s="14">
        <f t="shared" si="30"/>
        <v>89.90034</v>
      </c>
      <c r="CZ23" s="14">
        <f t="shared" si="30"/>
        <v>90.61214</v>
      </c>
      <c r="DA23" s="14">
        <f t="shared" si="30"/>
        <v>101.23575500000001</v>
      </c>
      <c r="DB23" s="14">
        <f t="shared" si="30"/>
        <v>85.398205</v>
      </c>
      <c r="DC23" s="14">
        <f t="shared" si="30"/>
        <v>99.171535</v>
      </c>
      <c r="DD23" s="14">
        <f t="shared" si="30"/>
        <v>80.29104</v>
      </c>
      <c r="DE23" s="14">
        <f t="shared" si="30"/>
        <v>128.01723</v>
      </c>
      <c r="DF23" s="14">
        <f t="shared" si="30"/>
        <v>80.84268500000002</v>
      </c>
      <c r="DG23" s="14">
        <f t="shared" si="30"/>
        <v>85.30923</v>
      </c>
      <c r="DH23" s="14">
        <f>71.18*DH22</f>
        <v>81.12740500000001</v>
      </c>
      <c r="DI23" s="14">
        <f t="shared" si="30"/>
        <v>82.28408</v>
      </c>
      <c r="DJ23" s="14">
        <f t="shared" si="30"/>
        <v>83.049265</v>
      </c>
      <c r="DK23" s="14">
        <f>71.18*DK22</f>
        <v>73.99161000000001</v>
      </c>
      <c r="DL23" s="14">
        <f t="shared" si="30"/>
        <v>74.81018</v>
      </c>
      <c r="DM23" s="14">
        <f t="shared" si="30"/>
        <v>157.68149500000004</v>
      </c>
      <c r="DN23" s="14">
        <f t="shared" si="30"/>
        <v>94.98971000000002</v>
      </c>
      <c r="DO23" s="14">
        <f t="shared" si="30"/>
        <v>82.23069500000001</v>
      </c>
      <c r="DP23" s="14">
        <f t="shared" si="30"/>
        <v>82.90690500000001</v>
      </c>
      <c r="DQ23" s="14">
        <f t="shared" si="30"/>
        <v>83.26280500000001</v>
      </c>
      <c r="DR23" s="14">
        <f t="shared" si="30"/>
        <v>81.12740500000001</v>
      </c>
      <c r="DS23" s="14">
        <f>71.18*DS22</f>
        <v>664.6610450000001</v>
      </c>
      <c r="DT23" s="14">
        <f>71.18*DT22</f>
        <v>702.244085</v>
      </c>
      <c r="DU23" s="14">
        <f>71.18*DU22</f>
        <v>804.0635160000002</v>
      </c>
      <c r="DV23" s="14">
        <f>71.18*DV22</f>
        <v>410.92214</v>
      </c>
      <c r="DW23" s="14">
        <f>71.18*DW22</f>
        <v>451.29899500000005</v>
      </c>
    </row>
    <row r="24" spans="1:127" s="5" customFormat="1" ht="18.75" customHeight="1">
      <c r="A24" s="57"/>
      <c r="B24" s="19" t="s">
        <v>2</v>
      </c>
      <c r="C24" s="14">
        <f aca="true" t="shared" si="31" ref="C24:H24">C23/C7/12</f>
        <v>0.014829166666666666</v>
      </c>
      <c r="D24" s="14">
        <f t="shared" si="31"/>
        <v>0.01482916666666667</v>
      </c>
      <c r="E24" s="14">
        <f t="shared" si="31"/>
        <v>0.01482916666666667</v>
      </c>
      <c r="F24" s="14">
        <f t="shared" si="31"/>
        <v>0.01482916666666667</v>
      </c>
      <c r="G24" s="14">
        <f t="shared" si="31"/>
        <v>0.008897500000000001</v>
      </c>
      <c r="H24" s="14">
        <f t="shared" si="31"/>
        <v>0.01482916666666667</v>
      </c>
      <c r="I24" s="14">
        <f aca="true" t="shared" si="32" ref="I24:BC24">I23/I7/12</f>
        <v>0.01482916666666667</v>
      </c>
      <c r="J24" s="14">
        <f t="shared" si="32"/>
        <v>0.01482916666666667</v>
      </c>
      <c r="K24" s="14">
        <f t="shared" si="32"/>
        <v>0.014829166666666666</v>
      </c>
      <c r="L24" s="14">
        <f t="shared" si="32"/>
        <v>0.01482916666666667</v>
      </c>
      <c r="M24" s="14">
        <f t="shared" si="32"/>
        <v>0.01482916666666667</v>
      </c>
      <c r="N24" s="14">
        <f t="shared" si="32"/>
        <v>0.01482916666666667</v>
      </c>
      <c r="O24" s="14">
        <f t="shared" si="32"/>
        <v>0.01482916666666667</v>
      </c>
      <c r="P24" s="14">
        <f t="shared" si="32"/>
        <v>0.014829166666666671</v>
      </c>
      <c r="Q24" s="14">
        <f t="shared" si="32"/>
        <v>0.01482916666666667</v>
      </c>
      <c r="R24" s="14">
        <f t="shared" si="32"/>
        <v>0.01482916666666667</v>
      </c>
      <c r="S24" s="14">
        <f t="shared" si="32"/>
        <v>0.014829166666666666</v>
      </c>
      <c r="T24" s="14">
        <f t="shared" si="32"/>
        <v>0.01482916666666667</v>
      </c>
      <c r="U24" s="14">
        <f t="shared" si="32"/>
        <v>0.014829166666666666</v>
      </c>
      <c r="V24" s="14">
        <f t="shared" si="32"/>
        <v>0.014829166666666666</v>
      </c>
      <c r="W24" s="14">
        <f t="shared" si="32"/>
        <v>0.01482916666666667</v>
      </c>
      <c r="X24" s="14">
        <f t="shared" si="32"/>
        <v>0.01482916666666667</v>
      </c>
      <c r="Y24" s="14">
        <f t="shared" si="32"/>
        <v>0.014829166666666666</v>
      </c>
      <c r="Z24" s="14">
        <f t="shared" si="32"/>
        <v>0.01482916666666667</v>
      </c>
      <c r="AA24" s="14">
        <f t="shared" si="32"/>
        <v>0.01482916666666667</v>
      </c>
      <c r="AB24" s="14">
        <f t="shared" si="32"/>
        <v>0.01482916666666667</v>
      </c>
      <c r="AC24" s="14">
        <f t="shared" si="32"/>
        <v>0.01482916666666667</v>
      </c>
      <c r="AD24" s="14">
        <f t="shared" si="32"/>
        <v>0.01482916666666667</v>
      </c>
      <c r="AE24" s="14">
        <f t="shared" si="32"/>
        <v>0.01482916666666667</v>
      </c>
      <c r="AF24" s="14">
        <f t="shared" si="32"/>
        <v>0.014829166666666671</v>
      </c>
      <c r="AG24" s="14">
        <f t="shared" si="32"/>
        <v>0.01482916666666667</v>
      </c>
      <c r="AH24" s="14">
        <f t="shared" si="32"/>
        <v>0.008897500000000001</v>
      </c>
      <c r="AI24" s="14">
        <f t="shared" si="32"/>
        <v>0.014829166666666666</v>
      </c>
      <c r="AJ24" s="14">
        <f t="shared" si="32"/>
        <v>0.01482916666666667</v>
      </c>
      <c r="AK24" s="14">
        <f t="shared" si="32"/>
        <v>0.01482916666666667</v>
      </c>
      <c r="AL24" s="14">
        <f t="shared" si="32"/>
        <v>0.014829166666666666</v>
      </c>
      <c r="AM24" s="14">
        <f t="shared" si="32"/>
        <v>0.01482916666666667</v>
      </c>
      <c r="AN24" s="14">
        <f t="shared" si="32"/>
        <v>0.014829166666666671</v>
      </c>
      <c r="AO24" s="14">
        <f t="shared" si="32"/>
        <v>0.01482916666666667</v>
      </c>
      <c r="AP24" s="14">
        <f t="shared" si="32"/>
        <v>0.01482916666666667</v>
      </c>
      <c r="AQ24" s="14">
        <f t="shared" si="32"/>
        <v>0.01482916666666667</v>
      </c>
      <c r="AR24" s="14">
        <f t="shared" si="32"/>
        <v>0.01482916666666667</v>
      </c>
      <c r="AS24" s="14">
        <f t="shared" si="32"/>
        <v>0.014829166666666666</v>
      </c>
      <c r="AT24" s="14">
        <f t="shared" si="32"/>
        <v>0.014829166666666666</v>
      </c>
      <c r="AU24" s="14">
        <f t="shared" si="32"/>
        <v>0.014829166666666671</v>
      </c>
      <c r="AV24" s="14">
        <f t="shared" si="32"/>
        <v>0.01482916666666667</v>
      </c>
      <c r="AW24" s="14">
        <f t="shared" si="32"/>
        <v>0.01482916666666667</v>
      </c>
      <c r="AX24" s="14">
        <f t="shared" si="32"/>
        <v>0.01482916666666667</v>
      </c>
      <c r="AY24" s="14">
        <f t="shared" si="32"/>
        <v>0.014829166666666666</v>
      </c>
      <c r="AZ24" s="14">
        <f t="shared" si="32"/>
        <v>0.01482916666666667</v>
      </c>
      <c r="BA24" s="14">
        <f t="shared" si="32"/>
        <v>0.01482916666666667</v>
      </c>
      <c r="BB24" s="14">
        <f t="shared" si="32"/>
        <v>0.01482916666666667</v>
      </c>
      <c r="BC24" s="14">
        <f t="shared" si="32"/>
        <v>0.014829166666666666</v>
      </c>
      <c r="BD24" s="14">
        <f aca="true" t="shared" si="33" ref="BD24:DR24">BD23/BD7/12</f>
        <v>0.01482916666666667</v>
      </c>
      <c r="BE24" s="14">
        <f t="shared" si="33"/>
        <v>0.014829166666666671</v>
      </c>
      <c r="BF24" s="14">
        <f t="shared" si="33"/>
        <v>0.014829166666666666</v>
      </c>
      <c r="BG24" s="14">
        <f t="shared" si="33"/>
        <v>0.0029658333333333338</v>
      </c>
      <c r="BH24" s="14">
        <f t="shared" si="33"/>
        <v>0.020760833333333333</v>
      </c>
      <c r="BI24" s="14">
        <f t="shared" si="33"/>
        <v>0.0029658333333333338</v>
      </c>
      <c r="BJ24" s="14">
        <f t="shared" si="33"/>
        <v>0.014829166666666666</v>
      </c>
      <c r="BK24" s="14">
        <f t="shared" si="33"/>
        <v>0.01482916666666667</v>
      </c>
      <c r="BL24" s="14">
        <f t="shared" si="33"/>
        <v>0.01482916666666667</v>
      </c>
      <c r="BM24" s="14">
        <f t="shared" si="33"/>
        <v>0.01482916666666667</v>
      </c>
      <c r="BN24" s="14">
        <f t="shared" si="33"/>
        <v>0.01482916666666667</v>
      </c>
      <c r="BO24" s="14">
        <f t="shared" si="33"/>
        <v>0.01482916666666667</v>
      </c>
      <c r="BP24" s="14">
        <f t="shared" si="33"/>
        <v>0.026692500000000008</v>
      </c>
      <c r="BQ24" s="14">
        <f t="shared" si="33"/>
        <v>0.01482916666666667</v>
      </c>
      <c r="BR24" s="14">
        <f t="shared" si="33"/>
        <v>0.01482916666666667</v>
      </c>
      <c r="BS24" s="14">
        <f t="shared" si="33"/>
        <v>0.01482916666666667</v>
      </c>
      <c r="BT24" s="14">
        <f t="shared" si="33"/>
        <v>0.01482916666666667</v>
      </c>
      <c r="BU24" s="14">
        <f t="shared" si="33"/>
        <v>0.014829166666666666</v>
      </c>
      <c r="BV24" s="14">
        <f t="shared" si="33"/>
        <v>0.014829166666666666</v>
      </c>
      <c r="BW24" s="14">
        <f t="shared" si="33"/>
        <v>0.01482916666666667</v>
      </c>
      <c r="BX24" s="14">
        <f t="shared" si="33"/>
        <v>0.014829166666666666</v>
      </c>
      <c r="BY24" s="14">
        <f t="shared" si="33"/>
        <v>0.01482916666666667</v>
      </c>
      <c r="BZ24" s="14">
        <f t="shared" si="33"/>
        <v>0.01482916666666667</v>
      </c>
      <c r="CA24" s="14">
        <f t="shared" si="33"/>
        <v>0.01482916666666667</v>
      </c>
      <c r="CB24" s="14">
        <f t="shared" si="33"/>
        <v>0.01482916666666667</v>
      </c>
      <c r="CC24" s="14">
        <f t="shared" si="33"/>
        <v>0.014829166666666666</v>
      </c>
      <c r="CD24" s="14">
        <f t="shared" si="33"/>
        <v>0.01482916666666667</v>
      </c>
      <c r="CE24" s="14">
        <f t="shared" si="33"/>
        <v>0.01482916666666667</v>
      </c>
      <c r="CF24" s="14">
        <f t="shared" si="33"/>
        <v>0.01482916666666667</v>
      </c>
      <c r="CG24" s="14">
        <f t="shared" si="33"/>
        <v>0.01482916666666667</v>
      </c>
      <c r="CH24" s="14">
        <f t="shared" si="33"/>
        <v>0.01482916666666667</v>
      </c>
      <c r="CI24" s="14">
        <f t="shared" si="33"/>
        <v>0.014829166666666666</v>
      </c>
      <c r="CJ24" s="14">
        <f t="shared" si="33"/>
        <v>0.01482916666666667</v>
      </c>
      <c r="CK24" s="14">
        <f t="shared" si="33"/>
        <v>0.01482916666666667</v>
      </c>
      <c r="CL24" s="14">
        <f t="shared" si="33"/>
        <v>0.014829166666666666</v>
      </c>
      <c r="CM24" s="14">
        <f t="shared" si="33"/>
        <v>0.01482916666666667</v>
      </c>
      <c r="CN24" s="14">
        <f t="shared" si="33"/>
        <v>0.01482916666666667</v>
      </c>
      <c r="CO24" s="14">
        <f t="shared" si="33"/>
        <v>0.01482916666666667</v>
      </c>
      <c r="CP24" s="14">
        <f t="shared" si="33"/>
        <v>0.014829166666666671</v>
      </c>
      <c r="CQ24" s="14">
        <f t="shared" si="33"/>
        <v>0.01482916666666667</v>
      </c>
      <c r="CR24" s="14">
        <f t="shared" si="33"/>
        <v>0.01482916666666667</v>
      </c>
      <c r="CS24" s="14">
        <f t="shared" si="33"/>
        <v>0.014829166666666666</v>
      </c>
      <c r="CT24" s="14">
        <f t="shared" si="33"/>
        <v>0.01482916666666667</v>
      </c>
      <c r="CU24" s="14">
        <f t="shared" si="33"/>
        <v>0.01482916666666667</v>
      </c>
      <c r="CV24" s="14">
        <f t="shared" si="33"/>
        <v>0.01482916666666667</v>
      </c>
      <c r="CW24" s="14">
        <f t="shared" si="33"/>
        <v>0.01482916666666667</v>
      </c>
      <c r="CX24" s="14">
        <f>CX23/CX7/12</f>
        <v>0.01482916666666667</v>
      </c>
      <c r="CY24" s="14">
        <f t="shared" si="33"/>
        <v>0.014829166666666666</v>
      </c>
      <c r="CZ24" s="14">
        <f t="shared" si="33"/>
        <v>0.014829166666666666</v>
      </c>
      <c r="DA24" s="14">
        <f t="shared" si="33"/>
        <v>0.01482916666666667</v>
      </c>
      <c r="DB24" s="14">
        <f t="shared" si="33"/>
        <v>0.01482916666666667</v>
      </c>
      <c r="DC24" s="14">
        <f t="shared" si="33"/>
        <v>0.01482916666666667</v>
      </c>
      <c r="DD24" s="14">
        <f t="shared" si="33"/>
        <v>0.014829166666666666</v>
      </c>
      <c r="DE24" s="14">
        <f t="shared" si="33"/>
        <v>0.01482916666666667</v>
      </c>
      <c r="DF24" s="14">
        <f t="shared" si="33"/>
        <v>0.01482916666666667</v>
      </c>
      <c r="DG24" s="14">
        <f t="shared" si="33"/>
        <v>0.014829166666666666</v>
      </c>
      <c r="DH24" s="14">
        <f>DH23/DH7/12</f>
        <v>0.01482916666666667</v>
      </c>
      <c r="DI24" s="14">
        <f t="shared" si="33"/>
        <v>0.01482916666666667</v>
      </c>
      <c r="DJ24" s="14">
        <f t="shared" si="33"/>
        <v>0.01482916666666667</v>
      </c>
      <c r="DK24" s="14">
        <f>DK23/DK7/12</f>
        <v>0.01482916666666667</v>
      </c>
      <c r="DL24" s="14">
        <f t="shared" si="33"/>
        <v>0.01482916666666667</v>
      </c>
      <c r="DM24" s="14">
        <f t="shared" si="33"/>
        <v>0.014829166666666671</v>
      </c>
      <c r="DN24" s="14">
        <f t="shared" si="33"/>
        <v>0.014829166666666671</v>
      </c>
      <c r="DO24" s="14">
        <f t="shared" si="33"/>
        <v>0.01482916666666667</v>
      </c>
      <c r="DP24" s="14">
        <f t="shared" si="33"/>
        <v>0.01482916666666667</v>
      </c>
      <c r="DQ24" s="14">
        <f t="shared" si="33"/>
        <v>0.014829166666666671</v>
      </c>
      <c r="DR24" s="14">
        <f t="shared" si="33"/>
        <v>0.01482916666666667</v>
      </c>
      <c r="DS24" s="14">
        <f>DS23/DS7/12</f>
        <v>0.01482916666666667</v>
      </c>
      <c r="DT24" s="14">
        <f>DT23/DT7/12</f>
        <v>0.014829166666666666</v>
      </c>
      <c r="DU24" s="14">
        <f>DU23/DU7/12</f>
        <v>0.017795000000000002</v>
      </c>
      <c r="DV24" s="14">
        <f>DV23/DV7/12</f>
        <v>0.01482916666666667</v>
      </c>
      <c r="DW24" s="14">
        <f>DW23/DW7/12</f>
        <v>0.01482916666666667</v>
      </c>
    </row>
    <row r="25" spans="1:127" s="5" customFormat="1" ht="18.75" customHeight="1" thickBot="1">
      <c r="A25" s="58"/>
      <c r="B25" s="20" t="s">
        <v>0</v>
      </c>
      <c r="C25" s="13" t="s">
        <v>14</v>
      </c>
      <c r="D25" s="13" t="s">
        <v>14</v>
      </c>
      <c r="E25" s="13" t="s">
        <v>14</v>
      </c>
      <c r="F25" s="13" t="s">
        <v>14</v>
      </c>
      <c r="G25" s="13" t="s">
        <v>14</v>
      </c>
      <c r="H25" s="13" t="s">
        <v>14</v>
      </c>
      <c r="I25" s="13" t="s">
        <v>14</v>
      </c>
      <c r="J25" s="13" t="s">
        <v>14</v>
      </c>
      <c r="K25" s="13" t="s">
        <v>14</v>
      </c>
      <c r="L25" s="13" t="s">
        <v>14</v>
      </c>
      <c r="M25" s="13" t="s">
        <v>14</v>
      </c>
      <c r="N25" s="13" t="s">
        <v>14</v>
      </c>
      <c r="O25" s="13" t="s">
        <v>14</v>
      </c>
      <c r="P25" s="13" t="s">
        <v>14</v>
      </c>
      <c r="Q25" s="13" t="s">
        <v>14</v>
      </c>
      <c r="R25" s="13" t="s">
        <v>14</v>
      </c>
      <c r="S25" s="13" t="s">
        <v>14</v>
      </c>
      <c r="T25" s="13" t="s">
        <v>14</v>
      </c>
      <c r="U25" s="13" t="s">
        <v>14</v>
      </c>
      <c r="V25" s="13" t="s">
        <v>14</v>
      </c>
      <c r="W25" s="13" t="s">
        <v>14</v>
      </c>
      <c r="X25" s="13" t="s">
        <v>14</v>
      </c>
      <c r="Y25" s="13" t="s">
        <v>14</v>
      </c>
      <c r="Z25" s="13" t="s">
        <v>14</v>
      </c>
      <c r="AA25" s="13" t="s">
        <v>14</v>
      </c>
      <c r="AB25" s="13" t="s">
        <v>14</v>
      </c>
      <c r="AC25" s="13" t="s">
        <v>14</v>
      </c>
      <c r="AD25" s="13" t="s">
        <v>14</v>
      </c>
      <c r="AE25" s="13" t="s">
        <v>14</v>
      </c>
      <c r="AF25" s="13" t="s">
        <v>14</v>
      </c>
      <c r="AG25" s="13" t="s">
        <v>14</v>
      </c>
      <c r="AH25" s="13" t="s">
        <v>14</v>
      </c>
      <c r="AI25" s="13" t="s">
        <v>14</v>
      </c>
      <c r="AJ25" s="13" t="s">
        <v>14</v>
      </c>
      <c r="AK25" s="13" t="s">
        <v>14</v>
      </c>
      <c r="AL25" s="13" t="s">
        <v>14</v>
      </c>
      <c r="AM25" s="13" t="s">
        <v>14</v>
      </c>
      <c r="AN25" s="13" t="s">
        <v>14</v>
      </c>
      <c r="AO25" s="13" t="s">
        <v>14</v>
      </c>
      <c r="AP25" s="13" t="s">
        <v>14</v>
      </c>
      <c r="AQ25" s="13" t="s">
        <v>14</v>
      </c>
      <c r="AR25" s="13" t="s">
        <v>14</v>
      </c>
      <c r="AS25" s="13" t="s">
        <v>14</v>
      </c>
      <c r="AT25" s="13" t="s">
        <v>14</v>
      </c>
      <c r="AU25" s="13" t="s">
        <v>14</v>
      </c>
      <c r="AV25" s="13" t="s">
        <v>14</v>
      </c>
      <c r="AW25" s="13" t="s">
        <v>14</v>
      </c>
      <c r="AX25" s="13" t="s">
        <v>14</v>
      </c>
      <c r="AY25" s="13" t="s">
        <v>14</v>
      </c>
      <c r="AZ25" s="13" t="s">
        <v>14</v>
      </c>
      <c r="BA25" s="13" t="s">
        <v>14</v>
      </c>
      <c r="BB25" s="13" t="s">
        <v>14</v>
      </c>
      <c r="BC25" s="13" t="s">
        <v>14</v>
      </c>
      <c r="BD25" s="13" t="s">
        <v>14</v>
      </c>
      <c r="BE25" s="13" t="s">
        <v>14</v>
      </c>
      <c r="BF25" s="13" t="s">
        <v>14</v>
      </c>
      <c r="BG25" s="13" t="s">
        <v>14</v>
      </c>
      <c r="BH25" s="13" t="s">
        <v>14</v>
      </c>
      <c r="BI25" s="13" t="s">
        <v>14</v>
      </c>
      <c r="BJ25" s="13" t="s">
        <v>14</v>
      </c>
      <c r="BK25" s="13" t="s">
        <v>14</v>
      </c>
      <c r="BL25" s="13" t="s">
        <v>14</v>
      </c>
      <c r="BM25" s="13" t="s">
        <v>14</v>
      </c>
      <c r="BN25" s="13" t="s">
        <v>14</v>
      </c>
      <c r="BO25" s="13" t="s">
        <v>14</v>
      </c>
      <c r="BP25" s="13" t="s">
        <v>14</v>
      </c>
      <c r="BQ25" s="13" t="s">
        <v>14</v>
      </c>
      <c r="BR25" s="13" t="s">
        <v>14</v>
      </c>
      <c r="BS25" s="13" t="s">
        <v>14</v>
      </c>
      <c r="BT25" s="13" t="s">
        <v>14</v>
      </c>
      <c r="BU25" s="13" t="s">
        <v>14</v>
      </c>
      <c r="BV25" s="13" t="s">
        <v>14</v>
      </c>
      <c r="BW25" s="13" t="s">
        <v>14</v>
      </c>
      <c r="BX25" s="13" t="s">
        <v>14</v>
      </c>
      <c r="BY25" s="13" t="s">
        <v>14</v>
      </c>
      <c r="BZ25" s="13" t="s">
        <v>14</v>
      </c>
      <c r="CA25" s="13" t="s">
        <v>14</v>
      </c>
      <c r="CB25" s="13" t="s">
        <v>14</v>
      </c>
      <c r="CC25" s="13" t="s">
        <v>14</v>
      </c>
      <c r="CD25" s="13" t="s">
        <v>14</v>
      </c>
      <c r="CE25" s="13" t="s">
        <v>14</v>
      </c>
      <c r="CF25" s="13" t="s">
        <v>14</v>
      </c>
      <c r="CG25" s="13" t="s">
        <v>14</v>
      </c>
      <c r="CH25" s="13" t="s">
        <v>14</v>
      </c>
      <c r="CI25" s="13" t="s">
        <v>14</v>
      </c>
      <c r="CJ25" s="13" t="s">
        <v>14</v>
      </c>
      <c r="CK25" s="13" t="s">
        <v>14</v>
      </c>
      <c r="CL25" s="13" t="s">
        <v>14</v>
      </c>
      <c r="CM25" s="13" t="s">
        <v>14</v>
      </c>
      <c r="CN25" s="13" t="s">
        <v>14</v>
      </c>
      <c r="CO25" s="13" t="s">
        <v>14</v>
      </c>
      <c r="CP25" s="13" t="s">
        <v>14</v>
      </c>
      <c r="CQ25" s="13" t="s">
        <v>14</v>
      </c>
      <c r="CR25" s="13" t="s">
        <v>14</v>
      </c>
      <c r="CS25" s="13" t="s">
        <v>14</v>
      </c>
      <c r="CT25" s="13" t="s">
        <v>14</v>
      </c>
      <c r="CU25" s="13" t="s">
        <v>14</v>
      </c>
      <c r="CV25" s="13" t="s">
        <v>14</v>
      </c>
      <c r="CW25" s="13" t="s">
        <v>14</v>
      </c>
      <c r="CX25" s="13" t="s">
        <v>14</v>
      </c>
      <c r="CY25" s="13" t="s">
        <v>14</v>
      </c>
      <c r="CZ25" s="13" t="s">
        <v>14</v>
      </c>
      <c r="DA25" s="13" t="s">
        <v>14</v>
      </c>
      <c r="DB25" s="13" t="s">
        <v>14</v>
      </c>
      <c r="DC25" s="13" t="s">
        <v>14</v>
      </c>
      <c r="DD25" s="13" t="s">
        <v>14</v>
      </c>
      <c r="DE25" s="13" t="s">
        <v>14</v>
      </c>
      <c r="DF25" s="13" t="s">
        <v>14</v>
      </c>
      <c r="DG25" s="13" t="s">
        <v>14</v>
      </c>
      <c r="DH25" s="13" t="s">
        <v>14</v>
      </c>
      <c r="DI25" s="13" t="s">
        <v>14</v>
      </c>
      <c r="DJ25" s="13" t="s">
        <v>14</v>
      </c>
      <c r="DK25" s="13" t="s">
        <v>14</v>
      </c>
      <c r="DL25" s="13" t="s">
        <v>14</v>
      </c>
      <c r="DM25" s="13" t="s">
        <v>14</v>
      </c>
      <c r="DN25" s="13" t="s">
        <v>14</v>
      </c>
      <c r="DO25" s="13" t="s">
        <v>14</v>
      </c>
      <c r="DP25" s="13" t="s">
        <v>14</v>
      </c>
      <c r="DQ25" s="13" t="s">
        <v>14</v>
      </c>
      <c r="DR25" s="13" t="s">
        <v>14</v>
      </c>
      <c r="DS25" s="13" t="s">
        <v>14</v>
      </c>
      <c r="DT25" s="13" t="s">
        <v>14</v>
      </c>
      <c r="DU25" s="13" t="s">
        <v>14</v>
      </c>
      <c r="DV25" s="13" t="s">
        <v>14</v>
      </c>
      <c r="DW25" s="13" t="s">
        <v>14</v>
      </c>
    </row>
    <row r="26" spans="1:127" s="5" customFormat="1" ht="18.75" customHeight="1" thickTop="1">
      <c r="A26" s="56" t="s">
        <v>19</v>
      </c>
      <c r="B26" s="18" t="s">
        <v>5</v>
      </c>
      <c r="C26" s="15">
        <f>C8*0.7%</f>
        <v>3.1807999999999996</v>
      </c>
      <c r="D26" s="15">
        <f>D8*0.7%</f>
        <v>3.2353999999999994</v>
      </c>
      <c r="E26" s="15">
        <f>E8*0.7%</f>
        <v>3.2605999999999997</v>
      </c>
      <c r="F26" s="15">
        <f>F8*0.7%</f>
        <v>3.3102999999999994</v>
      </c>
      <c r="G26" s="15">
        <f>G8*0.5%</f>
        <v>2.2880000000000003</v>
      </c>
      <c r="H26" s="15">
        <f>H8*0.7%</f>
        <v>3.2396</v>
      </c>
      <c r="I26" s="15">
        <f aca="true" t="shared" si="34" ref="I26:BC26">I8*0.7%</f>
        <v>3.4292999999999996</v>
      </c>
      <c r="J26" s="15">
        <f t="shared" si="34"/>
        <v>3.1912999999999996</v>
      </c>
      <c r="K26" s="15">
        <f t="shared" si="34"/>
        <v>3.2186</v>
      </c>
      <c r="L26" s="15">
        <f t="shared" si="34"/>
        <v>3.6204</v>
      </c>
      <c r="M26" s="15">
        <f t="shared" si="34"/>
        <v>3.6127</v>
      </c>
      <c r="N26" s="15">
        <f t="shared" si="34"/>
        <v>3.3781999999999996</v>
      </c>
      <c r="O26" s="15">
        <f t="shared" si="34"/>
        <v>4.1377</v>
      </c>
      <c r="P26" s="15">
        <f t="shared" si="34"/>
        <v>5.0645</v>
      </c>
      <c r="Q26" s="15">
        <f t="shared" si="34"/>
        <v>3.2291</v>
      </c>
      <c r="R26" s="15">
        <f t="shared" si="34"/>
        <v>2.989</v>
      </c>
      <c r="S26" s="15">
        <f t="shared" si="34"/>
        <v>9.5445</v>
      </c>
      <c r="T26" s="15">
        <f t="shared" si="34"/>
        <v>4.079599999999999</v>
      </c>
      <c r="U26" s="15">
        <f t="shared" si="34"/>
        <v>4.0634999999999994</v>
      </c>
      <c r="V26" s="15">
        <f t="shared" si="34"/>
        <v>3.8653999999999997</v>
      </c>
      <c r="W26" s="15">
        <f t="shared" si="34"/>
        <v>3.9507999999999996</v>
      </c>
      <c r="X26" s="15">
        <f t="shared" si="34"/>
        <v>4.2231</v>
      </c>
      <c r="Y26" s="15">
        <f t="shared" si="34"/>
        <v>2.4219999999999997</v>
      </c>
      <c r="Z26" s="15">
        <f t="shared" si="34"/>
        <v>5.662999999999999</v>
      </c>
      <c r="AA26" s="15">
        <f t="shared" si="34"/>
        <v>4.367299999999999</v>
      </c>
      <c r="AB26" s="15">
        <f t="shared" si="34"/>
        <v>4.3687</v>
      </c>
      <c r="AC26" s="15">
        <f t="shared" si="34"/>
        <v>4.0592999999999995</v>
      </c>
      <c r="AD26" s="15">
        <f t="shared" si="34"/>
        <v>3.2542999999999993</v>
      </c>
      <c r="AE26" s="15">
        <f t="shared" si="34"/>
        <v>4.430999999999999</v>
      </c>
      <c r="AF26" s="15">
        <f t="shared" si="34"/>
        <v>3.6609999999999996</v>
      </c>
      <c r="AG26" s="15">
        <f t="shared" si="34"/>
        <v>5.098099999999999</v>
      </c>
      <c r="AH26" s="15">
        <f t="shared" si="34"/>
        <v>3.4482</v>
      </c>
      <c r="AI26" s="15">
        <f t="shared" si="34"/>
        <v>3.9409999999999994</v>
      </c>
      <c r="AJ26" s="15">
        <f t="shared" si="34"/>
        <v>3.0016</v>
      </c>
      <c r="AK26" s="15">
        <f t="shared" si="34"/>
        <v>3.2017999999999995</v>
      </c>
      <c r="AL26" s="15">
        <f t="shared" si="34"/>
        <v>3.5342999999999996</v>
      </c>
      <c r="AM26" s="15">
        <f t="shared" si="34"/>
        <v>3.3270999999999997</v>
      </c>
      <c r="AN26" s="15">
        <f t="shared" si="34"/>
        <v>3.2234999999999996</v>
      </c>
      <c r="AO26" s="15">
        <f t="shared" si="34"/>
        <v>3.9459</v>
      </c>
      <c r="AP26" s="15">
        <f t="shared" si="34"/>
        <v>5.1023</v>
      </c>
      <c r="AQ26" s="15">
        <f t="shared" si="34"/>
        <v>3.2388999999999997</v>
      </c>
      <c r="AR26" s="15">
        <f t="shared" si="34"/>
        <v>3.6154999999999995</v>
      </c>
      <c r="AS26" s="15">
        <f t="shared" si="34"/>
        <v>3.6182999999999996</v>
      </c>
      <c r="AT26" s="15">
        <f t="shared" si="34"/>
        <v>3.5951999999999997</v>
      </c>
      <c r="AU26" s="15">
        <f t="shared" si="34"/>
        <v>3.3074999999999997</v>
      </c>
      <c r="AV26" s="15">
        <f t="shared" si="34"/>
        <v>3.3382999999999994</v>
      </c>
      <c r="AW26" s="15">
        <f t="shared" si="34"/>
        <v>3.3781999999999996</v>
      </c>
      <c r="AX26" s="15">
        <f t="shared" si="34"/>
        <v>3.3165999999999998</v>
      </c>
      <c r="AY26" s="15">
        <f t="shared" si="34"/>
        <v>3.6770999999999994</v>
      </c>
      <c r="AZ26" s="15">
        <f t="shared" si="34"/>
        <v>3.9459</v>
      </c>
      <c r="BA26" s="15">
        <f t="shared" si="34"/>
        <v>3.3718999999999997</v>
      </c>
      <c r="BB26" s="15">
        <f t="shared" si="34"/>
        <v>6.1369</v>
      </c>
      <c r="BC26" s="15">
        <f t="shared" si="34"/>
        <v>3.3249999999999997</v>
      </c>
      <c r="BD26" s="15">
        <f aca="true" t="shared" si="35" ref="BD26:DR26">BD8*0.7%</f>
        <v>3.1912999999999996</v>
      </c>
      <c r="BE26" s="15">
        <f t="shared" si="35"/>
        <v>3.3985</v>
      </c>
      <c r="BF26" s="15">
        <f t="shared" si="35"/>
        <v>4.031299999999999</v>
      </c>
      <c r="BG26" s="15">
        <f>BG8*0.2%</f>
        <v>0.8578</v>
      </c>
      <c r="BH26" s="15">
        <f>BH8*15%</f>
        <v>109.155</v>
      </c>
      <c r="BI26" s="15">
        <f t="shared" si="35"/>
        <v>2.9364999999999997</v>
      </c>
      <c r="BJ26" s="15">
        <f t="shared" si="35"/>
        <v>4.1678</v>
      </c>
      <c r="BK26" s="15">
        <f t="shared" si="35"/>
        <v>5.1793</v>
      </c>
      <c r="BL26" s="15">
        <f t="shared" si="35"/>
        <v>6.820799999999999</v>
      </c>
      <c r="BM26" s="15">
        <f t="shared" si="35"/>
        <v>3.978099999999999</v>
      </c>
      <c r="BN26" s="15">
        <f t="shared" si="35"/>
        <v>4.6472999999999995</v>
      </c>
      <c r="BO26" s="15">
        <f t="shared" si="35"/>
        <v>3.7197999999999993</v>
      </c>
      <c r="BP26" s="15">
        <f t="shared" si="35"/>
        <v>5.627999999999999</v>
      </c>
      <c r="BQ26" s="15">
        <f t="shared" si="35"/>
        <v>2.9518999999999997</v>
      </c>
      <c r="BR26" s="15">
        <f t="shared" si="35"/>
        <v>2.4247999999999994</v>
      </c>
      <c r="BS26" s="15">
        <f t="shared" si="35"/>
        <v>3.3137999999999996</v>
      </c>
      <c r="BT26" s="15">
        <f t="shared" si="35"/>
        <v>3.4124999999999996</v>
      </c>
      <c r="BU26" s="15">
        <f t="shared" si="35"/>
        <v>3.8059</v>
      </c>
      <c r="BV26" s="15">
        <f t="shared" si="35"/>
        <v>3.6182999999999996</v>
      </c>
      <c r="BW26" s="15">
        <f t="shared" si="35"/>
        <v>4.1083</v>
      </c>
      <c r="BX26" s="15">
        <f t="shared" si="35"/>
        <v>3.0610999999999997</v>
      </c>
      <c r="BY26" s="15">
        <f t="shared" si="35"/>
        <v>3.0183999999999997</v>
      </c>
      <c r="BZ26" s="15">
        <f t="shared" si="35"/>
        <v>3.2815999999999996</v>
      </c>
      <c r="CA26" s="15">
        <f t="shared" si="35"/>
        <v>4.2650999999999994</v>
      </c>
      <c r="CB26" s="15">
        <f t="shared" si="35"/>
        <v>3.8702999999999994</v>
      </c>
      <c r="CC26" s="15">
        <f t="shared" si="35"/>
        <v>3.5272999999999994</v>
      </c>
      <c r="CD26" s="15">
        <f t="shared" si="35"/>
        <v>3.6792</v>
      </c>
      <c r="CE26" s="15">
        <f t="shared" si="35"/>
        <v>3.5503999999999993</v>
      </c>
      <c r="CF26" s="15">
        <f t="shared" si="35"/>
        <v>3.5454999999999997</v>
      </c>
      <c r="CG26" s="15">
        <f t="shared" si="35"/>
        <v>3.4852999999999996</v>
      </c>
      <c r="CH26" s="15">
        <f t="shared" si="35"/>
        <v>3.6119999999999997</v>
      </c>
      <c r="CI26" s="15">
        <f t="shared" si="35"/>
        <v>3.6862</v>
      </c>
      <c r="CJ26" s="15">
        <f t="shared" si="35"/>
        <v>3.6287999999999996</v>
      </c>
      <c r="CK26" s="15">
        <f t="shared" si="35"/>
        <v>3.8422999999999994</v>
      </c>
      <c r="CL26" s="15">
        <f t="shared" si="35"/>
        <v>3.2409999999999997</v>
      </c>
      <c r="CM26" s="15">
        <f t="shared" si="35"/>
        <v>2.7299999999999995</v>
      </c>
      <c r="CN26" s="15">
        <f t="shared" si="35"/>
        <v>3.1184999999999996</v>
      </c>
      <c r="CO26" s="15">
        <f t="shared" si="35"/>
        <v>3.6665999999999994</v>
      </c>
      <c r="CP26" s="15">
        <f t="shared" si="35"/>
        <v>3.9556999999999998</v>
      </c>
      <c r="CQ26" s="15">
        <f t="shared" si="35"/>
        <v>3.0148999999999995</v>
      </c>
      <c r="CR26" s="15">
        <f t="shared" si="35"/>
        <v>4.444299999999999</v>
      </c>
      <c r="CS26" s="15">
        <f t="shared" si="35"/>
        <v>3.8814999999999995</v>
      </c>
      <c r="CT26" s="15">
        <f t="shared" si="35"/>
        <v>6.958699999999999</v>
      </c>
      <c r="CU26" s="15">
        <f t="shared" si="35"/>
        <v>3.1359999999999997</v>
      </c>
      <c r="CV26" s="15">
        <f t="shared" si="35"/>
        <v>3.9549999999999996</v>
      </c>
      <c r="CW26" s="15">
        <f t="shared" si="35"/>
        <v>3.9627</v>
      </c>
      <c r="CX26" s="15">
        <f>CX8*0.7%</f>
        <v>4.1880999999999995</v>
      </c>
      <c r="CY26" s="15">
        <f t="shared" si="35"/>
        <v>3.5363999999999995</v>
      </c>
      <c r="CZ26" s="15">
        <f t="shared" si="35"/>
        <v>3.5643999999999996</v>
      </c>
      <c r="DA26" s="15">
        <f t="shared" si="35"/>
        <v>3.9822999999999995</v>
      </c>
      <c r="DB26" s="15">
        <f t="shared" si="35"/>
        <v>3.3592999999999993</v>
      </c>
      <c r="DC26" s="15">
        <f t="shared" si="35"/>
        <v>3.901099999999999</v>
      </c>
      <c r="DD26" s="15">
        <f t="shared" si="35"/>
        <v>3.1583999999999994</v>
      </c>
      <c r="DE26" s="15">
        <f t="shared" si="35"/>
        <v>5.035799999999999</v>
      </c>
      <c r="DF26" s="15">
        <f t="shared" si="35"/>
        <v>3.1801</v>
      </c>
      <c r="DG26" s="15">
        <f t="shared" si="35"/>
        <v>3.3557999999999995</v>
      </c>
      <c r="DH26" s="15">
        <f>DH8*0.7%</f>
        <v>3.1912999999999996</v>
      </c>
      <c r="DI26" s="15">
        <f t="shared" si="35"/>
        <v>3.2367999999999997</v>
      </c>
      <c r="DJ26" s="15">
        <f t="shared" si="35"/>
        <v>3.2668999999999997</v>
      </c>
      <c r="DK26" s="15">
        <f>DK8*0.7%</f>
        <v>2.9105999999999996</v>
      </c>
      <c r="DL26" s="15">
        <f t="shared" si="35"/>
        <v>2.9427999999999996</v>
      </c>
      <c r="DM26" s="15">
        <f t="shared" si="35"/>
        <v>6.202699999999999</v>
      </c>
      <c r="DN26" s="15">
        <f t="shared" si="35"/>
        <v>3.7365999999999993</v>
      </c>
      <c r="DO26" s="15">
        <f t="shared" si="35"/>
        <v>3.2346999999999997</v>
      </c>
      <c r="DP26" s="15">
        <f t="shared" si="35"/>
        <v>3.2612999999999994</v>
      </c>
      <c r="DQ26" s="15">
        <f t="shared" si="35"/>
        <v>3.2752999999999997</v>
      </c>
      <c r="DR26" s="15">
        <f t="shared" si="35"/>
        <v>3.1912999999999996</v>
      </c>
      <c r="DS26" s="15">
        <f>DS8*0.7%</f>
        <v>26.145699999999998</v>
      </c>
      <c r="DT26" s="15">
        <f>DT8*0.7%</f>
        <v>27.6241</v>
      </c>
      <c r="DU26" s="15">
        <f>DU8*0.7%</f>
        <v>26.357799999999997</v>
      </c>
      <c r="DV26" s="15">
        <f>DV8*0.7%</f>
        <v>16.164399999999997</v>
      </c>
      <c r="DW26" s="15">
        <f>DW8*0.7%</f>
        <v>17.752699999999997</v>
      </c>
    </row>
    <row r="27" spans="1:127" s="5" customFormat="1" ht="18.75" customHeight="1">
      <c r="A27" s="57"/>
      <c r="B27" s="19" t="s">
        <v>13</v>
      </c>
      <c r="C27" s="14">
        <f aca="true" t="shared" si="36" ref="C27:H27">45.32*C26</f>
        <v>144.153856</v>
      </c>
      <c r="D27" s="14">
        <f t="shared" si="36"/>
        <v>146.62832799999998</v>
      </c>
      <c r="E27" s="14">
        <f t="shared" si="36"/>
        <v>147.770392</v>
      </c>
      <c r="F27" s="14">
        <f t="shared" si="36"/>
        <v>150.02279599999997</v>
      </c>
      <c r="G27" s="14">
        <f t="shared" si="36"/>
        <v>103.69216000000002</v>
      </c>
      <c r="H27" s="14">
        <f t="shared" si="36"/>
        <v>146.818672</v>
      </c>
      <c r="I27" s="14">
        <f aca="true" t="shared" si="37" ref="I27:BC27">45.32*I26</f>
        <v>155.41587599999997</v>
      </c>
      <c r="J27" s="14">
        <f t="shared" si="37"/>
        <v>144.62971599999997</v>
      </c>
      <c r="K27" s="14">
        <f t="shared" si="37"/>
        <v>145.866952</v>
      </c>
      <c r="L27" s="14">
        <f t="shared" si="37"/>
        <v>164.076528</v>
      </c>
      <c r="M27" s="14">
        <f t="shared" si="37"/>
        <v>163.727564</v>
      </c>
      <c r="N27" s="14">
        <f t="shared" si="37"/>
        <v>153.100024</v>
      </c>
      <c r="O27" s="14">
        <f t="shared" si="37"/>
        <v>187.52056399999998</v>
      </c>
      <c r="P27" s="14">
        <f t="shared" si="37"/>
        <v>229.52313999999998</v>
      </c>
      <c r="Q27" s="14">
        <f t="shared" si="37"/>
        <v>146.34281199999998</v>
      </c>
      <c r="R27" s="14">
        <f t="shared" si="37"/>
        <v>135.46148</v>
      </c>
      <c r="S27" s="14">
        <f t="shared" si="37"/>
        <v>432.55674</v>
      </c>
      <c r="T27" s="14">
        <f t="shared" si="37"/>
        <v>184.88747199999997</v>
      </c>
      <c r="U27" s="14">
        <f t="shared" si="37"/>
        <v>184.15782</v>
      </c>
      <c r="V27" s="14">
        <f t="shared" si="37"/>
        <v>175.179928</v>
      </c>
      <c r="W27" s="14">
        <f t="shared" si="37"/>
        <v>179.050256</v>
      </c>
      <c r="X27" s="14">
        <f t="shared" si="37"/>
        <v>191.39089199999998</v>
      </c>
      <c r="Y27" s="14">
        <f t="shared" si="37"/>
        <v>109.76503999999998</v>
      </c>
      <c r="Z27" s="14">
        <f t="shared" si="37"/>
        <v>256.64716</v>
      </c>
      <c r="AA27" s="14">
        <f t="shared" si="37"/>
        <v>197.92603599999998</v>
      </c>
      <c r="AB27" s="14">
        <f t="shared" si="37"/>
        <v>197.98948399999998</v>
      </c>
      <c r="AC27" s="14">
        <f t="shared" si="37"/>
        <v>183.96747599999998</v>
      </c>
      <c r="AD27" s="14">
        <f t="shared" si="37"/>
        <v>147.48487599999996</v>
      </c>
      <c r="AE27" s="14">
        <f t="shared" si="37"/>
        <v>200.81291999999996</v>
      </c>
      <c r="AF27" s="14">
        <f t="shared" si="37"/>
        <v>165.91652</v>
      </c>
      <c r="AG27" s="14">
        <f t="shared" si="37"/>
        <v>231.04589199999995</v>
      </c>
      <c r="AH27" s="14">
        <f t="shared" si="37"/>
        <v>156.272424</v>
      </c>
      <c r="AI27" s="14">
        <f t="shared" si="37"/>
        <v>178.60611999999998</v>
      </c>
      <c r="AJ27" s="14">
        <f t="shared" si="37"/>
        <v>136.032512</v>
      </c>
      <c r="AK27" s="14">
        <f t="shared" si="37"/>
        <v>145.10557599999999</v>
      </c>
      <c r="AL27" s="14">
        <f t="shared" si="37"/>
        <v>160.17447599999997</v>
      </c>
      <c r="AM27" s="14">
        <f t="shared" si="37"/>
        <v>150.78417199999998</v>
      </c>
      <c r="AN27" s="14">
        <f t="shared" si="37"/>
        <v>146.08901999999998</v>
      </c>
      <c r="AO27" s="14">
        <f t="shared" si="37"/>
        <v>178.828188</v>
      </c>
      <c r="AP27" s="14">
        <f t="shared" si="37"/>
        <v>231.236236</v>
      </c>
      <c r="AQ27" s="14">
        <f t="shared" si="37"/>
        <v>146.786948</v>
      </c>
      <c r="AR27" s="14">
        <f t="shared" si="37"/>
        <v>163.85446</v>
      </c>
      <c r="AS27" s="14">
        <f t="shared" si="37"/>
        <v>163.98135599999998</v>
      </c>
      <c r="AT27" s="14">
        <f t="shared" si="37"/>
        <v>162.934464</v>
      </c>
      <c r="AU27" s="14">
        <f t="shared" si="37"/>
        <v>149.89589999999998</v>
      </c>
      <c r="AV27" s="14">
        <f t="shared" si="37"/>
        <v>151.29175599999996</v>
      </c>
      <c r="AW27" s="14">
        <f t="shared" si="37"/>
        <v>153.100024</v>
      </c>
      <c r="AX27" s="14">
        <f t="shared" si="37"/>
        <v>150.308312</v>
      </c>
      <c r="AY27" s="14">
        <f t="shared" si="37"/>
        <v>166.64617199999998</v>
      </c>
      <c r="AZ27" s="14">
        <f t="shared" si="37"/>
        <v>178.828188</v>
      </c>
      <c r="BA27" s="14">
        <f t="shared" si="37"/>
        <v>152.814508</v>
      </c>
      <c r="BB27" s="14">
        <f t="shared" si="37"/>
        <v>278.124308</v>
      </c>
      <c r="BC27" s="14">
        <f t="shared" si="37"/>
        <v>150.689</v>
      </c>
      <c r="BD27" s="14">
        <f aca="true" t="shared" si="38" ref="BD27:DR27">45.32*BD26</f>
        <v>144.62971599999997</v>
      </c>
      <c r="BE27" s="14">
        <f t="shared" si="38"/>
        <v>154.02002</v>
      </c>
      <c r="BF27" s="14">
        <f t="shared" si="38"/>
        <v>182.69851599999996</v>
      </c>
      <c r="BG27" s="14">
        <f t="shared" si="38"/>
        <v>38.875496</v>
      </c>
      <c r="BH27" s="14">
        <f t="shared" si="38"/>
        <v>4946.9046</v>
      </c>
      <c r="BI27" s="14">
        <f t="shared" si="38"/>
        <v>133.08218</v>
      </c>
      <c r="BJ27" s="14">
        <f t="shared" si="38"/>
        <v>188.884696</v>
      </c>
      <c r="BK27" s="14">
        <f t="shared" si="38"/>
        <v>234.72587599999997</v>
      </c>
      <c r="BL27" s="14">
        <f t="shared" si="38"/>
        <v>309.118656</v>
      </c>
      <c r="BM27" s="14">
        <f t="shared" si="38"/>
        <v>180.28749199999996</v>
      </c>
      <c r="BN27" s="14">
        <f t="shared" si="38"/>
        <v>210.61563599999997</v>
      </c>
      <c r="BO27" s="14">
        <f t="shared" si="38"/>
        <v>168.58133599999996</v>
      </c>
      <c r="BP27" s="14">
        <f t="shared" si="38"/>
        <v>255.06095999999997</v>
      </c>
      <c r="BQ27" s="14">
        <f t="shared" si="38"/>
        <v>133.78010799999998</v>
      </c>
      <c r="BR27" s="14">
        <f t="shared" si="38"/>
        <v>109.89193599999997</v>
      </c>
      <c r="BS27" s="14">
        <f t="shared" si="38"/>
        <v>150.18141599999998</v>
      </c>
      <c r="BT27" s="14">
        <f t="shared" si="38"/>
        <v>154.65449999999998</v>
      </c>
      <c r="BU27" s="14">
        <f t="shared" si="38"/>
        <v>172.483388</v>
      </c>
      <c r="BV27" s="14">
        <f t="shared" si="38"/>
        <v>163.98135599999998</v>
      </c>
      <c r="BW27" s="14">
        <f t="shared" si="38"/>
        <v>186.188156</v>
      </c>
      <c r="BX27" s="14">
        <f t="shared" si="38"/>
        <v>138.729052</v>
      </c>
      <c r="BY27" s="14">
        <f t="shared" si="38"/>
        <v>136.79388799999998</v>
      </c>
      <c r="BZ27" s="14">
        <f t="shared" si="38"/>
        <v>148.72211199999998</v>
      </c>
      <c r="CA27" s="14">
        <f t="shared" si="38"/>
        <v>193.29433199999997</v>
      </c>
      <c r="CB27" s="14">
        <f t="shared" si="38"/>
        <v>175.40199599999997</v>
      </c>
      <c r="CC27" s="14">
        <f t="shared" si="38"/>
        <v>159.85723599999997</v>
      </c>
      <c r="CD27" s="14">
        <f t="shared" si="38"/>
        <v>166.741344</v>
      </c>
      <c r="CE27" s="14">
        <f t="shared" si="38"/>
        <v>160.90412799999996</v>
      </c>
      <c r="CF27" s="14">
        <f t="shared" si="38"/>
        <v>160.68205999999998</v>
      </c>
      <c r="CG27" s="14">
        <f t="shared" si="38"/>
        <v>157.95379599999998</v>
      </c>
      <c r="CH27" s="14">
        <f t="shared" si="38"/>
        <v>163.69583999999998</v>
      </c>
      <c r="CI27" s="14">
        <f t="shared" si="38"/>
        <v>167.058584</v>
      </c>
      <c r="CJ27" s="14">
        <f t="shared" si="38"/>
        <v>164.457216</v>
      </c>
      <c r="CK27" s="14">
        <f t="shared" si="38"/>
        <v>174.13303599999998</v>
      </c>
      <c r="CL27" s="14">
        <f t="shared" si="38"/>
        <v>146.88212</v>
      </c>
      <c r="CM27" s="14">
        <f t="shared" si="38"/>
        <v>123.72359999999998</v>
      </c>
      <c r="CN27" s="14">
        <f t="shared" si="38"/>
        <v>141.33041999999998</v>
      </c>
      <c r="CO27" s="14">
        <f t="shared" si="38"/>
        <v>166.17031199999997</v>
      </c>
      <c r="CP27" s="14">
        <f t="shared" si="38"/>
        <v>179.272324</v>
      </c>
      <c r="CQ27" s="14">
        <f t="shared" si="38"/>
        <v>136.63526799999997</v>
      </c>
      <c r="CR27" s="14">
        <f t="shared" si="38"/>
        <v>201.41567599999996</v>
      </c>
      <c r="CS27" s="14">
        <f t="shared" si="38"/>
        <v>175.90957999999998</v>
      </c>
      <c r="CT27" s="14">
        <f t="shared" si="38"/>
        <v>315.36828399999996</v>
      </c>
      <c r="CU27" s="14">
        <f t="shared" si="38"/>
        <v>142.12351999999998</v>
      </c>
      <c r="CV27" s="14">
        <f t="shared" si="38"/>
        <v>179.24059999999997</v>
      </c>
      <c r="CW27" s="14">
        <f t="shared" si="38"/>
        <v>179.589564</v>
      </c>
      <c r="CX27" s="14">
        <f>45.32*CX26</f>
        <v>189.804692</v>
      </c>
      <c r="CY27" s="14">
        <f t="shared" si="38"/>
        <v>160.269648</v>
      </c>
      <c r="CZ27" s="14">
        <f t="shared" si="38"/>
        <v>161.53860799999998</v>
      </c>
      <c r="DA27" s="14">
        <f t="shared" si="38"/>
        <v>180.47783599999997</v>
      </c>
      <c r="DB27" s="14">
        <f t="shared" si="38"/>
        <v>152.24347599999996</v>
      </c>
      <c r="DC27" s="14">
        <f t="shared" si="38"/>
        <v>176.79785199999995</v>
      </c>
      <c r="DD27" s="14">
        <f t="shared" si="38"/>
        <v>143.13868799999997</v>
      </c>
      <c r="DE27" s="14">
        <f t="shared" si="38"/>
        <v>228.22245599999997</v>
      </c>
      <c r="DF27" s="14">
        <f t="shared" si="38"/>
        <v>144.122132</v>
      </c>
      <c r="DG27" s="14">
        <f t="shared" si="38"/>
        <v>152.08485599999997</v>
      </c>
      <c r="DH27" s="14">
        <f>45.32*DH26</f>
        <v>144.62971599999997</v>
      </c>
      <c r="DI27" s="14">
        <f t="shared" si="38"/>
        <v>146.69177599999998</v>
      </c>
      <c r="DJ27" s="14">
        <f t="shared" si="38"/>
        <v>148.055908</v>
      </c>
      <c r="DK27" s="14">
        <f>45.32*DK26</f>
        <v>131.908392</v>
      </c>
      <c r="DL27" s="14">
        <f t="shared" si="38"/>
        <v>133.367696</v>
      </c>
      <c r="DM27" s="14">
        <f t="shared" si="38"/>
        <v>281.106364</v>
      </c>
      <c r="DN27" s="14">
        <f t="shared" si="38"/>
        <v>169.34271199999998</v>
      </c>
      <c r="DO27" s="14">
        <f t="shared" si="38"/>
        <v>146.59660399999999</v>
      </c>
      <c r="DP27" s="14">
        <f t="shared" si="38"/>
        <v>147.80211599999998</v>
      </c>
      <c r="DQ27" s="14">
        <f t="shared" si="38"/>
        <v>148.43659599999998</v>
      </c>
      <c r="DR27" s="14">
        <f t="shared" si="38"/>
        <v>144.62971599999997</v>
      </c>
      <c r="DS27" s="14">
        <f>45.32*DS26</f>
        <v>1184.923124</v>
      </c>
      <c r="DT27" s="14">
        <f>45.32*DT26</f>
        <v>1251.924212</v>
      </c>
      <c r="DU27" s="14">
        <f>45.32*DU26</f>
        <v>1194.535496</v>
      </c>
      <c r="DV27" s="14">
        <f>45.32*DV26</f>
        <v>732.5706079999999</v>
      </c>
      <c r="DW27" s="14">
        <f>45.32*DW26</f>
        <v>804.5523639999999</v>
      </c>
    </row>
    <row r="28" spans="1:127" s="5" customFormat="1" ht="18.75" customHeight="1">
      <c r="A28" s="57"/>
      <c r="B28" s="19" t="s">
        <v>2</v>
      </c>
      <c r="C28" s="14">
        <f aca="true" t="shared" si="39" ref="C28:H28">C27/C7/12</f>
        <v>0.026436666666666667</v>
      </c>
      <c r="D28" s="14">
        <f t="shared" si="39"/>
        <v>0.026436666666666664</v>
      </c>
      <c r="E28" s="14">
        <f t="shared" si="39"/>
        <v>0.026436666666666664</v>
      </c>
      <c r="F28" s="14">
        <f t="shared" si="39"/>
        <v>0.026436666666666664</v>
      </c>
      <c r="G28" s="14">
        <f t="shared" si="39"/>
        <v>0.018883333333333335</v>
      </c>
      <c r="H28" s="14">
        <f t="shared" si="39"/>
        <v>0.026436666666666664</v>
      </c>
      <c r="I28" s="14">
        <f aca="true" t="shared" si="40" ref="I28:BC28">I27/I7/12</f>
        <v>0.026436666666666664</v>
      </c>
      <c r="J28" s="14">
        <f t="shared" si="40"/>
        <v>0.026436666666666664</v>
      </c>
      <c r="K28" s="14">
        <f t="shared" si="40"/>
        <v>0.026436666666666664</v>
      </c>
      <c r="L28" s="14">
        <f t="shared" si="40"/>
        <v>0.026436666666666664</v>
      </c>
      <c r="M28" s="14">
        <f t="shared" si="40"/>
        <v>0.026436666666666664</v>
      </c>
      <c r="N28" s="14">
        <f t="shared" si="40"/>
        <v>0.026436666666666664</v>
      </c>
      <c r="O28" s="14">
        <f t="shared" si="40"/>
        <v>0.026436666666666664</v>
      </c>
      <c r="P28" s="14">
        <f t="shared" si="40"/>
        <v>0.026436666666666664</v>
      </c>
      <c r="Q28" s="14">
        <f t="shared" si="40"/>
        <v>0.026436666666666664</v>
      </c>
      <c r="R28" s="14">
        <f t="shared" si="40"/>
        <v>0.026436666666666664</v>
      </c>
      <c r="S28" s="14">
        <f t="shared" si="40"/>
        <v>0.026436666666666664</v>
      </c>
      <c r="T28" s="14">
        <f t="shared" si="40"/>
        <v>0.026436666666666664</v>
      </c>
      <c r="U28" s="14">
        <f t="shared" si="40"/>
        <v>0.026436666666666664</v>
      </c>
      <c r="V28" s="14">
        <f t="shared" si="40"/>
        <v>0.026436666666666664</v>
      </c>
      <c r="W28" s="14">
        <f t="shared" si="40"/>
        <v>0.026436666666666667</v>
      </c>
      <c r="X28" s="14">
        <f t="shared" si="40"/>
        <v>0.026436666666666664</v>
      </c>
      <c r="Y28" s="14">
        <f t="shared" si="40"/>
        <v>0.026436666666666664</v>
      </c>
      <c r="Z28" s="14">
        <f t="shared" si="40"/>
        <v>0.026436666666666664</v>
      </c>
      <c r="AA28" s="14">
        <f t="shared" si="40"/>
        <v>0.026436666666666664</v>
      </c>
      <c r="AB28" s="14">
        <f t="shared" si="40"/>
        <v>0.026436666666666664</v>
      </c>
      <c r="AC28" s="14">
        <f t="shared" si="40"/>
        <v>0.026436666666666664</v>
      </c>
      <c r="AD28" s="14">
        <f t="shared" si="40"/>
        <v>0.02643666666666666</v>
      </c>
      <c r="AE28" s="14">
        <f t="shared" si="40"/>
        <v>0.026436666666666664</v>
      </c>
      <c r="AF28" s="14">
        <f t="shared" si="40"/>
        <v>0.026436666666666664</v>
      </c>
      <c r="AG28" s="14">
        <f t="shared" si="40"/>
        <v>0.026436666666666664</v>
      </c>
      <c r="AH28" s="14">
        <f t="shared" si="40"/>
        <v>0.026436666666666664</v>
      </c>
      <c r="AI28" s="14">
        <f t="shared" si="40"/>
        <v>0.026436666666666664</v>
      </c>
      <c r="AJ28" s="14">
        <f t="shared" si="40"/>
        <v>0.026436666666666664</v>
      </c>
      <c r="AK28" s="14">
        <f t="shared" si="40"/>
        <v>0.026436666666666664</v>
      </c>
      <c r="AL28" s="14">
        <f t="shared" si="40"/>
        <v>0.026436666666666664</v>
      </c>
      <c r="AM28" s="14">
        <f t="shared" si="40"/>
        <v>0.026436666666666664</v>
      </c>
      <c r="AN28" s="14">
        <f t="shared" si="40"/>
        <v>0.026436666666666664</v>
      </c>
      <c r="AO28" s="14">
        <f t="shared" si="40"/>
        <v>0.026436666666666667</v>
      </c>
      <c r="AP28" s="14">
        <f t="shared" si="40"/>
        <v>0.026436666666666667</v>
      </c>
      <c r="AQ28" s="14">
        <f t="shared" si="40"/>
        <v>0.026436666666666667</v>
      </c>
      <c r="AR28" s="14">
        <f t="shared" si="40"/>
        <v>0.026436666666666664</v>
      </c>
      <c r="AS28" s="14">
        <f t="shared" si="40"/>
        <v>0.026436666666666664</v>
      </c>
      <c r="AT28" s="14">
        <f t="shared" si="40"/>
        <v>0.026436666666666664</v>
      </c>
      <c r="AU28" s="14">
        <f t="shared" si="40"/>
        <v>0.026436666666666664</v>
      </c>
      <c r="AV28" s="14">
        <f t="shared" si="40"/>
        <v>0.026436666666666664</v>
      </c>
      <c r="AW28" s="14">
        <f t="shared" si="40"/>
        <v>0.026436666666666664</v>
      </c>
      <c r="AX28" s="14">
        <f t="shared" si="40"/>
        <v>0.026436666666666664</v>
      </c>
      <c r="AY28" s="14">
        <f t="shared" si="40"/>
        <v>0.026436666666666664</v>
      </c>
      <c r="AZ28" s="14">
        <f t="shared" si="40"/>
        <v>0.026436666666666667</v>
      </c>
      <c r="BA28" s="14">
        <f t="shared" si="40"/>
        <v>0.026436666666666664</v>
      </c>
      <c r="BB28" s="14">
        <f t="shared" si="40"/>
        <v>0.026436666666666664</v>
      </c>
      <c r="BC28" s="14">
        <f t="shared" si="40"/>
        <v>0.026436666666666664</v>
      </c>
      <c r="BD28" s="14">
        <f aca="true" t="shared" si="41" ref="BD28:DR28">BD27/BD7/12</f>
        <v>0.026436666666666664</v>
      </c>
      <c r="BE28" s="14">
        <f t="shared" si="41"/>
        <v>0.026436666666666664</v>
      </c>
      <c r="BF28" s="14">
        <f t="shared" si="41"/>
        <v>0.02643666666666666</v>
      </c>
      <c r="BG28" s="14">
        <f t="shared" si="41"/>
        <v>0.007553333333333333</v>
      </c>
      <c r="BH28" s="14">
        <f t="shared" si="41"/>
        <v>0.5664999999999999</v>
      </c>
      <c r="BI28" s="14">
        <f t="shared" si="41"/>
        <v>0.026436666666666664</v>
      </c>
      <c r="BJ28" s="14">
        <f t="shared" si="41"/>
        <v>0.026436666666666667</v>
      </c>
      <c r="BK28" s="14">
        <f t="shared" si="41"/>
        <v>0.026436666666666664</v>
      </c>
      <c r="BL28" s="14">
        <f t="shared" si="41"/>
        <v>0.026436666666666667</v>
      </c>
      <c r="BM28" s="14">
        <f t="shared" si="41"/>
        <v>0.026436666666666664</v>
      </c>
      <c r="BN28" s="14">
        <f t="shared" si="41"/>
        <v>0.026436666666666664</v>
      </c>
      <c r="BO28" s="14">
        <f t="shared" si="41"/>
        <v>0.026436666666666664</v>
      </c>
      <c r="BP28" s="14">
        <f t="shared" si="41"/>
        <v>0.026436666666666664</v>
      </c>
      <c r="BQ28" s="14">
        <f t="shared" si="41"/>
        <v>0.026436666666666664</v>
      </c>
      <c r="BR28" s="14">
        <f t="shared" si="41"/>
        <v>0.026436666666666664</v>
      </c>
      <c r="BS28" s="14">
        <f t="shared" si="41"/>
        <v>0.026436666666666664</v>
      </c>
      <c r="BT28" s="14">
        <f t="shared" si="41"/>
        <v>0.026436666666666664</v>
      </c>
      <c r="BU28" s="14">
        <f t="shared" si="41"/>
        <v>0.026436666666666664</v>
      </c>
      <c r="BV28" s="14">
        <f t="shared" si="41"/>
        <v>0.026436666666666664</v>
      </c>
      <c r="BW28" s="14">
        <f t="shared" si="41"/>
        <v>0.026436666666666667</v>
      </c>
      <c r="BX28" s="14">
        <f t="shared" si="41"/>
        <v>0.026436666666666664</v>
      </c>
      <c r="BY28" s="14">
        <f t="shared" si="41"/>
        <v>0.026436666666666664</v>
      </c>
      <c r="BZ28" s="14">
        <f t="shared" si="41"/>
        <v>0.026436666666666664</v>
      </c>
      <c r="CA28" s="14">
        <f t="shared" si="41"/>
        <v>0.026436666666666664</v>
      </c>
      <c r="CB28" s="14">
        <f t="shared" si="41"/>
        <v>0.026436666666666664</v>
      </c>
      <c r="CC28" s="14">
        <f t="shared" si="41"/>
        <v>0.026436666666666664</v>
      </c>
      <c r="CD28" s="14">
        <f t="shared" si="41"/>
        <v>0.026436666666666664</v>
      </c>
      <c r="CE28" s="14">
        <f t="shared" si="41"/>
        <v>0.02643666666666666</v>
      </c>
      <c r="CF28" s="14">
        <f t="shared" si="41"/>
        <v>0.026436666666666664</v>
      </c>
      <c r="CG28" s="14">
        <f t="shared" si="41"/>
        <v>0.026436666666666664</v>
      </c>
      <c r="CH28" s="14">
        <f t="shared" si="41"/>
        <v>0.026436666666666664</v>
      </c>
      <c r="CI28" s="14">
        <f t="shared" si="41"/>
        <v>0.026436666666666664</v>
      </c>
      <c r="CJ28" s="14">
        <f t="shared" si="41"/>
        <v>0.026436666666666664</v>
      </c>
      <c r="CK28" s="14">
        <f t="shared" si="41"/>
        <v>0.026436666666666664</v>
      </c>
      <c r="CL28" s="14">
        <f t="shared" si="41"/>
        <v>0.026436666666666664</v>
      </c>
      <c r="CM28" s="14">
        <f t="shared" si="41"/>
        <v>0.026436666666666664</v>
      </c>
      <c r="CN28" s="14">
        <f t="shared" si="41"/>
        <v>0.026436666666666664</v>
      </c>
      <c r="CO28" s="14">
        <f t="shared" si="41"/>
        <v>0.026436666666666664</v>
      </c>
      <c r="CP28" s="14">
        <f t="shared" si="41"/>
        <v>0.026436666666666664</v>
      </c>
      <c r="CQ28" s="14">
        <f t="shared" si="41"/>
        <v>0.02643666666666666</v>
      </c>
      <c r="CR28" s="14">
        <f t="shared" si="41"/>
        <v>0.026436666666666664</v>
      </c>
      <c r="CS28" s="14">
        <f t="shared" si="41"/>
        <v>0.026436666666666664</v>
      </c>
      <c r="CT28" s="14">
        <f t="shared" si="41"/>
        <v>0.026436666666666664</v>
      </c>
      <c r="CU28" s="14">
        <f t="shared" si="41"/>
        <v>0.026436666666666664</v>
      </c>
      <c r="CV28" s="14">
        <f t="shared" si="41"/>
        <v>0.026436666666666664</v>
      </c>
      <c r="CW28" s="14">
        <f t="shared" si="41"/>
        <v>0.026436666666666664</v>
      </c>
      <c r="CX28" s="14">
        <f>CX27/CX7/12</f>
        <v>0.026436666666666667</v>
      </c>
      <c r="CY28" s="14">
        <f t="shared" si="41"/>
        <v>0.026436666666666664</v>
      </c>
      <c r="CZ28" s="14">
        <f t="shared" si="41"/>
        <v>0.026436666666666664</v>
      </c>
      <c r="DA28" s="14">
        <f t="shared" si="41"/>
        <v>0.026436666666666664</v>
      </c>
      <c r="DB28" s="14">
        <f t="shared" si="41"/>
        <v>0.02643666666666666</v>
      </c>
      <c r="DC28" s="14">
        <f t="shared" si="41"/>
        <v>0.02643666666666666</v>
      </c>
      <c r="DD28" s="14">
        <f t="shared" si="41"/>
        <v>0.026436666666666664</v>
      </c>
      <c r="DE28" s="14">
        <f t="shared" si="41"/>
        <v>0.026436666666666664</v>
      </c>
      <c r="DF28" s="14">
        <f t="shared" si="41"/>
        <v>0.026436666666666664</v>
      </c>
      <c r="DG28" s="14">
        <f t="shared" si="41"/>
        <v>0.026436666666666664</v>
      </c>
      <c r="DH28" s="14">
        <f>DH27/DH7/12</f>
        <v>0.026436666666666664</v>
      </c>
      <c r="DI28" s="14">
        <f t="shared" si="41"/>
        <v>0.026436666666666664</v>
      </c>
      <c r="DJ28" s="14">
        <f t="shared" si="41"/>
        <v>0.026436666666666664</v>
      </c>
      <c r="DK28" s="14">
        <f>DK27/DK7/12</f>
        <v>0.026436666666666664</v>
      </c>
      <c r="DL28" s="14">
        <f t="shared" si="41"/>
        <v>0.026436666666666667</v>
      </c>
      <c r="DM28" s="14">
        <f t="shared" si="41"/>
        <v>0.026436666666666664</v>
      </c>
      <c r="DN28" s="14">
        <f t="shared" si="41"/>
        <v>0.026436666666666664</v>
      </c>
      <c r="DO28" s="14">
        <f t="shared" si="41"/>
        <v>0.026436666666666664</v>
      </c>
      <c r="DP28" s="14">
        <f t="shared" si="41"/>
        <v>0.026436666666666664</v>
      </c>
      <c r="DQ28" s="14">
        <f t="shared" si="41"/>
        <v>0.026436666666666664</v>
      </c>
      <c r="DR28" s="14">
        <f t="shared" si="41"/>
        <v>0.026436666666666664</v>
      </c>
      <c r="DS28" s="14">
        <f>DS27/DS7/12</f>
        <v>0.026436666666666664</v>
      </c>
      <c r="DT28" s="14">
        <f>DT27/DT7/12</f>
        <v>0.026436666666666664</v>
      </c>
      <c r="DU28" s="14">
        <f>DU27/DU7/12</f>
        <v>0.026436666666666664</v>
      </c>
      <c r="DV28" s="14">
        <f>DV27/DV7/12</f>
        <v>0.026436666666666664</v>
      </c>
      <c r="DW28" s="14">
        <f>DW27/DW7/12</f>
        <v>0.026436666666666664</v>
      </c>
    </row>
    <row r="29" spans="1:127" s="5" customFormat="1" ht="18.75" customHeight="1" thickBot="1">
      <c r="A29" s="58"/>
      <c r="B29" s="20" t="s">
        <v>0</v>
      </c>
      <c r="C29" s="13" t="s">
        <v>14</v>
      </c>
      <c r="D29" s="13" t="s">
        <v>14</v>
      </c>
      <c r="E29" s="13" t="s">
        <v>14</v>
      </c>
      <c r="F29" s="13" t="s">
        <v>14</v>
      </c>
      <c r="G29" s="13" t="s">
        <v>14</v>
      </c>
      <c r="H29" s="13" t="s">
        <v>14</v>
      </c>
      <c r="I29" s="13" t="s">
        <v>14</v>
      </c>
      <c r="J29" s="13" t="s">
        <v>14</v>
      </c>
      <c r="K29" s="13" t="s">
        <v>14</v>
      </c>
      <c r="L29" s="13" t="s">
        <v>14</v>
      </c>
      <c r="M29" s="13" t="s">
        <v>14</v>
      </c>
      <c r="N29" s="13" t="s">
        <v>14</v>
      </c>
      <c r="O29" s="13" t="s">
        <v>14</v>
      </c>
      <c r="P29" s="13" t="s">
        <v>14</v>
      </c>
      <c r="Q29" s="13" t="s">
        <v>14</v>
      </c>
      <c r="R29" s="13" t="s">
        <v>14</v>
      </c>
      <c r="S29" s="13" t="s">
        <v>14</v>
      </c>
      <c r="T29" s="13" t="s">
        <v>14</v>
      </c>
      <c r="U29" s="13" t="s">
        <v>14</v>
      </c>
      <c r="V29" s="13" t="s">
        <v>14</v>
      </c>
      <c r="W29" s="13" t="s">
        <v>14</v>
      </c>
      <c r="X29" s="13" t="s">
        <v>14</v>
      </c>
      <c r="Y29" s="13" t="s">
        <v>14</v>
      </c>
      <c r="Z29" s="13" t="s">
        <v>14</v>
      </c>
      <c r="AA29" s="13" t="s">
        <v>14</v>
      </c>
      <c r="AB29" s="13" t="s">
        <v>14</v>
      </c>
      <c r="AC29" s="13" t="s">
        <v>14</v>
      </c>
      <c r="AD29" s="13" t="s">
        <v>14</v>
      </c>
      <c r="AE29" s="13" t="s">
        <v>14</v>
      </c>
      <c r="AF29" s="13" t="s">
        <v>14</v>
      </c>
      <c r="AG29" s="13" t="s">
        <v>14</v>
      </c>
      <c r="AH29" s="13" t="s">
        <v>14</v>
      </c>
      <c r="AI29" s="13" t="s">
        <v>14</v>
      </c>
      <c r="AJ29" s="13" t="s">
        <v>14</v>
      </c>
      <c r="AK29" s="13" t="s">
        <v>14</v>
      </c>
      <c r="AL29" s="13" t="s">
        <v>14</v>
      </c>
      <c r="AM29" s="13" t="s">
        <v>14</v>
      </c>
      <c r="AN29" s="13" t="s">
        <v>14</v>
      </c>
      <c r="AO29" s="13" t="s">
        <v>14</v>
      </c>
      <c r="AP29" s="13" t="s">
        <v>14</v>
      </c>
      <c r="AQ29" s="13" t="s">
        <v>14</v>
      </c>
      <c r="AR29" s="13" t="s">
        <v>14</v>
      </c>
      <c r="AS29" s="13" t="s">
        <v>14</v>
      </c>
      <c r="AT29" s="13" t="s">
        <v>14</v>
      </c>
      <c r="AU29" s="13" t="s">
        <v>14</v>
      </c>
      <c r="AV29" s="13" t="s">
        <v>14</v>
      </c>
      <c r="AW29" s="13" t="s">
        <v>14</v>
      </c>
      <c r="AX29" s="13" t="s">
        <v>14</v>
      </c>
      <c r="AY29" s="13" t="s">
        <v>14</v>
      </c>
      <c r="AZ29" s="13" t="s">
        <v>14</v>
      </c>
      <c r="BA29" s="13" t="s">
        <v>14</v>
      </c>
      <c r="BB29" s="13" t="s">
        <v>14</v>
      </c>
      <c r="BC29" s="13" t="s">
        <v>14</v>
      </c>
      <c r="BD29" s="13" t="s">
        <v>14</v>
      </c>
      <c r="BE29" s="13" t="s">
        <v>14</v>
      </c>
      <c r="BF29" s="13" t="s">
        <v>14</v>
      </c>
      <c r="BG29" s="13" t="s">
        <v>14</v>
      </c>
      <c r="BH29" s="13" t="s">
        <v>14</v>
      </c>
      <c r="BI29" s="13" t="s">
        <v>14</v>
      </c>
      <c r="BJ29" s="13" t="s">
        <v>14</v>
      </c>
      <c r="BK29" s="13" t="s">
        <v>14</v>
      </c>
      <c r="BL29" s="13" t="s">
        <v>14</v>
      </c>
      <c r="BM29" s="13" t="s">
        <v>14</v>
      </c>
      <c r="BN29" s="13" t="s">
        <v>14</v>
      </c>
      <c r="BO29" s="13" t="s">
        <v>14</v>
      </c>
      <c r="BP29" s="13" t="s">
        <v>14</v>
      </c>
      <c r="BQ29" s="13" t="s">
        <v>14</v>
      </c>
      <c r="BR29" s="13" t="s">
        <v>14</v>
      </c>
      <c r="BS29" s="13" t="s">
        <v>14</v>
      </c>
      <c r="BT29" s="13" t="s">
        <v>14</v>
      </c>
      <c r="BU29" s="13" t="s">
        <v>14</v>
      </c>
      <c r="BV29" s="13" t="s">
        <v>14</v>
      </c>
      <c r="BW29" s="13" t="s">
        <v>14</v>
      </c>
      <c r="BX29" s="13" t="s">
        <v>14</v>
      </c>
      <c r="BY29" s="13" t="s">
        <v>14</v>
      </c>
      <c r="BZ29" s="13" t="s">
        <v>14</v>
      </c>
      <c r="CA29" s="13" t="s">
        <v>14</v>
      </c>
      <c r="CB29" s="13" t="s">
        <v>14</v>
      </c>
      <c r="CC29" s="13" t="s">
        <v>14</v>
      </c>
      <c r="CD29" s="13" t="s">
        <v>14</v>
      </c>
      <c r="CE29" s="13" t="s">
        <v>14</v>
      </c>
      <c r="CF29" s="13" t="s">
        <v>14</v>
      </c>
      <c r="CG29" s="13" t="s">
        <v>14</v>
      </c>
      <c r="CH29" s="13" t="s">
        <v>14</v>
      </c>
      <c r="CI29" s="13" t="s">
        <v>14</v>
      </c>
      <c r="CJ29" s="13" t="s">
        <v>14</v>
      </c>
      <c r="CK29" s="13" t="s">
        <v>14</v>
      </c>
      <c r="CL29" s="13" t="s">
        <v>14</v>
      </c>
      <c r="CM29" s="13" t="s">
        <v>14</v>
      </c>
      <c r="CN29" s="13" t="s">
        <v>14</v>
      </c>
      <c r="CO29" s="13" t="s">
        <v>14</v>
      </c>
      <c r="CP29" s="13" t="s">
        <v>14</v>
      </c>
      <c r="CQ29" s="13" t="s">
        <v>14</v>
      </c>
      <c r="CR29" s="13" t="s">
        <v>14</v>
      </c>
      <c r="CS29" s="13" t="s">
        <v>14</v>
      </c>
      <c r="CT29" s="13" t="s">
        <v>14</v>
      </c>
      <c r="CU29" s="13" t="s">
        <v>14</v>
      </c>
      <c r="CV29" s="13" t="s">
        <v>14</v>
      </c>
      <c r="CW29" s="13" t="s">
        <v>14</v>
      </c>
      <c r="CX29" s="13" t="s">
        <v>14</v>
      </c>
      <c r="CY29" s="13" t="s">
        <v>14</v>
      </c>
      <c r="CZ29" s="13" t="s">
        <v>14</v>
      </c>
      <c r="DA29" s="13" t="s">
        <v>14</v>
      </c>
      <c r="DB29" s="13" t="s">
        <v>14</v>
      </c>
      <c r="DC29" s="13" t="s">
        <v>14</v>
      </c>
      <c r="DD29" s="13" t="s">
        <v>14</v>
      </c>
      <c r="DE29" s="13" t="s">
        <v>14</v>
      </c>
      <c r="DF29" s="13" t="s">
        <v>14</v>
      </c>
      <c r="DG29" s="13" t="s">
        <v>14</v>
      </c>
      <c r="DH29" s="13" t="s">
        <v>14</v>
      </c>
      <c r="DI29" s="13" t="s">
        <v>14</v>
      </c>
      <c r="DJ29" s="13" t="s">
        <v>14</v>
      </c>
      <c r="DK29" s="13" t="s">
        <v>14</v>
      </c>
      <c r="DL29" s="13" t="s">
        <v>14</v>
      </c>
      <c r="DM29" s="13" t="s">
        <v>14</v>
      </c>
      <c r="DN29" s="13" t="s">
        <v>14</v>
      </c>
      <c r="DO29" s="13" t="s">
        <v>14</v>
      </c>
      <c r="DP29" s="13" t="s">
        <v>14</v>
      </c>
      <c r="DQ29" s="13" t="s">
        <v>14</v>
      </c>
      <c r="DR29" s="13" t="s">
        <v>14</v>
      </c>
      <c r="DS29" s="13" t="s">
        <v>14</v>
      </c>
      <c r="DT29" s="13" t="s">
        <v>14</v>
      </c>
      <c r="DU29" s="13" t="s">
        <v>14</v>
      </c>
      <c r="DV29" s="13" t="s">
        <v>14</v>
      </c>
      <c r="DW29" s="13" t="s">
        <v>14</v>
      </c>
    </row>
    <row r="30" spans="1:127" s="28" customFormat="1" ht="18.75" customHeight="1" thickTop="1">
      <c r="A30" s="56" t="s">
        <v>20</v>
      </c>
      <c r="B30" s="21" t="s">
        <v>15</v>
      </c>
      <c r="C30" s="29" t="s">
        <v>24</v>
      </c>
      <c r="D30" s="29" t="s">
        <v>24</v>
      </c>
      <c r="E30" s="29" t="s">
        <v>24</v>
      </c>
      <c r="F30" s="29" t="s">
        <v>24</v>
      </c>
      <c r="G30" s="29" t="s">
        <v>24</v>
      </c>
      <c r="H30" s="29" t="s">
        <v>24</v>
      </c>
      <c r="I30" s="29" t="s">
        <v>23</v>
      </c>
      <c r="J30" s="29" t="s">
        <v>24</v>
      </c>
      <c r="K30" s="29" t="s">
        <v>24</v>
      </c>
      <c r="L30" s="29" t="s">
        <v>24</v>
      </c>
      <c r="M30" s="29" t="s">
        <v>44</v>
      </c>
      <c r="N30" s="29" t="s">
        <v>22</v>
      </c>
      <c r="O30" s="29" t="s">
        <v>22</v>
      </c>
      <c r="P30" s="29" t="s">
        <v>22</v>
      </c>
      <c r="Q30" s="29" t="s">
        <v>22</v>
      </c>
      <c r="R30" s="29" t="s">
        <v>22</v>
      </c>
      <c r="S30" s="29" t="s">
        <v>22</v>
      </c>
      <c r="T30" s="29" t="s">
        <v>22</v>
      </c>
      <c r="U30" s="29" t="s">
        <v>22</v>
      </c>
      <c r="V30" s="29" t="s">
        <v>22</v>
      </c>
      <c r="W30" s="29" t="s">
        <v>22</v>
      </c>
      <c r="X30" s="29" t="s">
        <v>22</v>
      </c>
      <c r="Y30" s="29" t="s">
        <v>22</v>
      </c>
      <c r="Z30" s="29" t="s">
        <v>22</v>
      </c>
      <c r="AA30" s="29" t="s">
        <v>22</v>
      </c>
      <c r="AB30" s="29" t="s">
        <v>22</v>
      </c>
      <c r="AC30" s="29" t="s">
        <v>22</v>
      </c>
      <c r="AD30" s="29" t="s">
        <v>22</v>
      </c>
      <c r="AE30" s="29" t="s">
        <v>22</v>
      </c>
      <c r="AF30" s="29" t="s">
        <v>22</v>
      </c>
      <c r="AG30" s="29" t="s">
        <v>22</v>
      </c>
      <c r="AH30" s="29" t="s">
        <v>22</v>
      </c>
      <c r="AI30" s="29" t="s">
        <v>22</v>
      </c>
      <c r="AJ30" s="29" t="s">
        <v>22</v>
      </c>
      <c r="AK30" s="29" t="s">
        <v>22</v>
      </c>
      <c r="AL30" s="29" t="s">
        <v>22</v>
      </c>
      <c r="AM30" s="29" t="s">
        <v>22</v>
      </c>
      <c r="AN30" s="29" t="s">
        <v>22</v>
      </c>
      <c r="AO30" s="29" t="s">
        <v>22</v>
      </c>
      <c r="AP30" s="29" t="s">
        <v>22</v>
      </c>
      <c r="AQ30" s="29" t="s">
        <v>22</v>
      </c>
      <c r="AR30" s="29" t="s">
        <v>22</v>
      </c>
      <c r="AS30" s="29" t="s">
        <v>22</v>
      </c>
      <c r="AT30" s="29" t="s">
        <v>22</v>
      </c>
      <c r="AU30" s="29" t="s">
        <v>22</v>
      </c>
      <c r="AV30" s="29" t="s">
        <v>22</v>
      </c>
      <c r="AW30" s="29" t="s">
        <v>22</v>
      </c>
      <c r="AX30" s="29" t="s">
        <v>22</v>
      </c>
      <c r="AY30" s="29" t="s">
        <v>22</v>
      </c>
      <c r="AZ30" s="29" t="s">
        <v>22</v>
      </c>
      <c r="BA30" s="29" t="s">
        <v>22</v>
      </c>
      <c r="BB30" s="29" t="s">
        <v>22</v>
      </c>
      <c r="BC30" s="29" t="s">
        <v>22</v>
      </c>
      <c r="BD30" s="29" t="s">
        <v>22</v>
      </c>
      <c r="BE30" s="29" t="s">
        <v>22</v>
      </c>
      <c r="BF30" s="29" t="s">
        <v>22</v>
      </c>
      <c r="BG30" s="29" t="s">
        <v>22</v>
      </c>
      <c r="BH30" s="29" t="s">
        <v>22</v>
      </c>
      <c r="BI30" s="29" t="s">
        <v>22</v>
      </c>
      <c r="BJ30" s="29" t="s">
        <v>22</v>
      </c>
      <c r="BK30" s="29" t="s">
        <v>22</v>
      </c>
      <c r="BL30" s="29" t="s">
        <v>22</v>
      </c>
      <c r="BM30" s="29" t="s">
        <v>22</v>
      </c>
      <c r="BN30" s="29" t="s">
        <v>22</v>
      </c>
      <c r="BO30" s="29" t="s">
        <v>22</v>
      </c>
      <c r="BP30" s="29" t="s">
        <v>22</v>
      </c>
      <c r="BQ30" s="29" t="s">
        <v>23</v>
      </c>
      <c r="BR30" s="29" t="s">
        <v>22</v>
      </c>
      <c r="BS30" s="29" t="s">
        <v>22</v>
      </c>
      <c r="BT30" s="29" t="s">
        <v>22</v>
      </c>
      <c r="BU30" s="29" t="s">
        <v>22</v>
      </c>
      <c r="BV30" s="29" t="s">
        <v>22</v>
      </c>
      <c r="BW30" s="29" t="s">
        <v>22</v>
      </c>
      <c r="BX30" s="29" t="s">
        <v>22</v>
      </c>
      <c r="BY30" s="29" t="s">
        <v>22</v>
      </c>
      <c r="BZ30" s="29" t="s">
        <v>22</v>
      </c>
      <c r="CA30" s="29" t="s">
        <v>22</v>
      </c>
      <c r="CB30" s="29" t="s">
        <v>22</v>
      </c>
      <c r="CC30" s="29" t="s">
        <v>22</v>
      </c>
      <c r="CD30" s="29" t="s">
        <v>22</v>
      </c>
      <c r="CE30" s="29" t="s">
        <v>22</v>
      </c>
      <c r="CF30" s="29" t="s">
        <v>22</v>
      </c>
      <c r="CG30" s="29" t="s">
        <v>22</v>
      </c>
      <c r="CH30" s="29" t="s">
        <v>22</v>
      </c>
      <c r="CI30" s="29" t="s">
        <v>22</v>
      </c>
      <c r="CJ30" s="29" t="s">
        <v>22</v>
      </c>
      <c r="CK30" s="29" t="s">
        <v>22</v>
      </c>
      <c r="CL30" s="29" t="s">
        <v>22</v>
      </c>
      <c r="CM30" s="29" t="s">
        <v>22</v>
      </c>
      <c r="CN30" s="29" t="s">
        <v>22</v>
      </c>
      <c r="CO30" s="29" t="s">
        <v>22</v>
      </c>
      <c r="CP30" s="29" t="s">
        <v>22</v>
      </c>
      <c r="CQ30" s="29" t="s">
        <v>41</v>
      </c>
      <c r="CR30" s="29" t="s">
        <v>22</v>
      </c>
      <c r="CS30" s="29" t="s">
        <v>22</v>
      </c>
      <c r="CT30" s="29" t="s">
        <v>22</v>
      </c>
      <c r="CU30" s="29" t="s">
        <v>22</v>
      </c>
      <c r="CV30" s="29" t="s">
        <v>22</v>
      </c>
      <c r="CW30" s="29" t="s">
        <v>22</v>
      </c>
      <c r="CX30" s="29" t="s">
        <v>22</v>
      </c>
      <c r="CY30" s="29" t="s">
        <v>22</v>
      </c>
      <c r="CZ30" s="29" t="s">
        <v>22</v>
      </c>
      <c r="DA30" s="29" t="s">
        <v>22</v>
      </c>
      <c r="DB30" s="29" t="s">
        <v>22</v>
      </c>
      <c r="DC30" s="29" t="s">
        <v>22</v>
      </c>
      <c r="DD30" s="29" t="s">
        <v>22</v>
      </c>
      <c r="DE30" s="29" t="s">
        <v>22</v>
      </c>
      <c r="DF30" s="29" t="s">
        <v>22</v>
      </c>
      <c r="DG30" s="29" t="s">
        <v>22</v>
      </c>
      <c r="DH30" s="29" t="s">
        <v>22</v>
      </c>
      <c r="DI30" s="29" t="s">
        <v>22</v>
      </c>
      <c r="DJ30" s="29" t="s">
        <v>22</v>
      </c>
      <c r="DK30" s="29" t="s">
        <v>35</v>
      </c>
      <c r="DL30" s="29" t="s">
        <v>22</v>
      </c>
      <c r="DM30" s="29" t="s">
        <v>22</v>
      </c>
      <c r="DN30" s="29" t="s">
        <v>22</v>
      </c>
      <c r="DO30" s="29" t="s">
        <v>24</v>
      </c>
      <c r="DP30" s="29" t="s">
        <v>24</v>
      </c>
      <c r="DQ30" s="29" t="s">
        <v>24</v>
      </c>
      <c r="DR30" s="29" t="s">
        <v>24</v>
      </c>
      <c r="DS30" s="29" t="s">
        <v>22</v>
      </c>
      <c r="DT30" s="29" t="s">
        <v>22</v>
      </c>
      <c r="DU30" s="29" t="s">
        <v>22</v>
      </c>
      <c r="DV30" s="29" t="s">
        <v>22</v>
      </c>
      <c r="DW30" s="29" t="s">
        <v>22</v>
      </c>
    </row>
    <row r="31" spans="1:127" s="5" customFormat="1" ht="18.75" customHeight="1">
      <c r="A31" s="57"/>
      <c r="B31" s="23" t="s">
        <v>4</v>
      </c>
      <c r="C31" s="4">
        <f aca="true" t="shared" si="42" ref="C31:H31">C30*8%</f>
        <v>1.28</v>
      </c>
      <c r="D31" s="4">
        <f t="shared" si="42"/>
        <v>1.28</v>
      </c>
      <c r="E31" s="4">
        <f t="shared" si="42"/>
        <v>1.28</v>
      </c>
      <c r="F31" s="4">
        <f t="shared" si="42"/>
        <v>1.28</v>
      </c>
      <c r="G31" s="4">
        <f t="shared" si="42"/>
        <v>1.28</v>
      </c>
      <c r="H31" s="4">
        <f t="shared" si="42"/>
        <v>1.28</v>
      </c>
      <c r="I31" s="4">
        <f aca="true" t="shared" si="43" ref="I31:BC31">I30*8%</f>
        <v>0.96</v>
      </c>
      <c r="J31" s="4">
        <f t="shared" si="43"/>
        <v>1.28</v>
      </c>
      <c r="K31" s="4">
        <f t="shared" si="43"/>
        <v>1.28</v>
      </c>
      <c r="L31" s="4">
        <f t="shared" si="43"/>
        <v>1.28</v>
      </c>
      <c r="M31" s="4">
        <f t="shared" si="43"/>
        <v>1.52</v>
      </c>
      <c r="N31" s="4">
        <f t="shared" si="43"/>
        <v>0</v>
      </c>
      <c r="O31" s="4">
        <f t="shared" si="43"/>
        <v>0</v>
      </c>
      <c r="P31" s="4">
        <f t="shared" si="43"/>
        <v>0</v>
      </c>
      <c r="Q31" s="4">
        <f t="shared" si="43"/>
        <v>0</v>
      </c>
      <c r="R31" s="4">
        <f t="shared" si="43"/>
        <v>0</v>
      </c>
      <c r="S31" s="4">
        <f t="shared" si="43"/>
        <v>0</v>
      </c>
      <c r="T31" s="4">
        <f t="shared" si="43"/>
        <v>0</v>
      </c>
      <c r="U31" s="4">
        <f t="shared" si="43"/>
        <v>0</v>
      </c>
      <c r="V31" s="4">
        <f t="shared" si="43"/>
        <v>0</v>
      </c>
      <c r="W31" s="4">
        <f t="shared" si="43"/>
        <v>0</v>
      </c>
      <c r="X31" s="4">
        <f t="shared" si="43"/>
        <v>0</v>
      </c>
      <c r="Y31" s="4">
        <f t="shared" si="43"/>
        <v>0</v>
      </c>
      <c r="Z31" s="4">
        <f t="shared" si="43"/>
        <v>0</v>
      </c>
      <c r="AA31" s="4">
        <f t="shared" si="43"/>
        <v>0</v>
      </c>
      <c r="AB31" s="4">
        <f t="shared" si="43"/>
        <v>0</v>
      </c>
      <c r="AC31" s="4">
        <f t="shared" si="43"/>
        <v>0</v>
      </c>
      <c r="AD31" s="4">
        <f t="shared" si="43"/>
        <v>0</v>
      </c>
      <c r="AE31" s="4">
        <f t="shared" si="43"/>
        <v>0</v>
      </c>
      <c r="AF31" s="4">
        <f t="shared" si="43"/>
        <v>0</v>
      </c>
      <c r="AG31" s="4">
        <f t="shared" si="43"/>
        <v>0</v>
      </c>
      <c r="AH31" s="4">
        <f t="shared" si="43"/>
        <v>0</v>
      </c>
      <c r="AI31" s="4">
        <f t="shared" si="43"/>
        <v>0</v>
      </c>
      <c r="AJ31" s="4">
        <f t="shared" si="43"/>
        <v>0</v>
      </c>
      <c r="AK31" s="4">
        <f t="shared" si="43"/>
        <v>0</v>
      </c>
      <c r="AL31" s="4">
        <f t="shared" si="43"/>
        <v>0</v>
      </c>
      <c r="AM31" s="4">
        <f t="shared" si="43"/>
        <v>0</v>
      </c>
      <c r="AN31" s="4">
        <f t="shared" si="43"/>
        <v>0</v>
      </c>
      <c r="AO31" s="4">
        <f t="shared" si="43"/>
        <v>0</v>
      </c>
      <c r="AP31" s="4">
        <f t="shared" si="43"/>
        <v>0</v>
      </c>
      <c r="AQ31" s="4">
        <f t="shared" si="43"/>
        <v>0</v>
      </c>
      <c r="AR31" s="4">
        <f t="shared" si="43"/>
        <v>0</v>
      </c>
      <c r="AS31" s="4">
        <f t="shared" si="43"/>
        <v>0</v>
      </c>
      <c r="AT31" s="4">
        <f t="shared" si="43"/>
        <v>0</v>
      </c>
      <c r="AU31" s="4">
        <f t="shared" si="43"/>
        <v>0</v>
      </c>
      <c r="AV31" s="4">
        <f t="shared" si="43"/>
        <v>0</v>
      </c>
      <c r="AW31" s="4">
        <f t="shared" si="43"/>
        <v>0</v>
      </c>
      <c r="AX31" s="4">
        <f t="shared" si="43"/>
        <v>0</v>
      </c>
      <c r="AY31" s="4">
        <f t="shared" si="43"/>
        <v>0</v>
      </c>
      <c r="AZ31" s="4">
        <f t="shared" si="43"/>
        <v>0</v>
      </c>
      <c r="BA31" s="4">
        <f t="shared" si="43"/>
        <v>0</v>
      </c>
      <c r="BB31" s="4">
        <f t="shared" si="43"/>
        <v>0</v>
      </c>
      <c r="BC31" s="4">
        <f t="shared" si="43"/>
        <v>0</v>
      </c>
      <c r="BD31" s="4">
        <f aca="true" t="shared" si="44" ref="BD31:DR31">BD30*8%</f>
        <v>0</v>
      </c>
      <c r="BE31" s="4">
        <f t="shared" si="44"/>
        <v>0</v>
      </c>
      <c r="BF31" s="4">
        <f t="shared" si="44"/>
        <v>0</v>
      </c>
      <c r="BG31" s="4">
        <f t="shared" si="44"/>
        <v>0</v>
      </c>
      <c r="BH31" s="4">
        <f t="shared" si="44"/>
        <v>0</v>
      </c>
      <c r="BI31" s="4">
        <f t="shared" si="44"/>
        <v>0</v>
      </c>
      <c r="BJ31" s="4">
        <f t="shared" si="44"/>
        <v>0</v>
      </c>
      <c r="BK31" s="4">
        <f t="shared" si="44"/>
        <v>0</v>
      </c>
      <c r="BL31" s="4">
        <f t="shared" si="44"/>
        <v>0</v>
      </c>
      <c r="BM31" s="4">
        <f t="shared" si="44"/>
        <v>0</v>
      </c>
      <c r="BN31" s="4">
        <f t="shared" si="44"/>
        <v>0</v>
      </c>
      <c r="BO31" s="4">
        <f t="shared" si="44"/>
        <v>0</v>
      </c>
      <c r="BP31" s="4">
        <f t="shared" si="44"/>
        <v>0</v>
      </c>
      <c r="BQ31" s="4">
        <f t="shared" si="44"/>
        <v>0.96</v>
      </c>
      <c r="BR31" s="4">
        <f t="shared" si="44"/>
        <v>0</v>
      </c>
      <c r="BS31" s="4">
        <f t="shared" si="44"/>
        <v>0</v>
      </c>
      <c r="BT31" s="4">
        <f t="shared" si="44"/>
        <v>0</v>
      </c>
      <c r="BU31" s="4">
        <f t="shared" si="44"/>
        <v>0</v>
      </c>
      <c r="BV31" s="4">
        <f t="shared" si="44"/>
        <v>0</v>
      </c>
      <c r="BW31" s="4">
        <f t="shared" si="44"/>
        <v>0</v>
      </c>
      <c r="BX31" s="4">
        <f t="shared" si="44"/>
        <v>0</v>
      </c>
      <c r="BY31" s="4">
        <f t="shared" si="44"/>
        <v>0</v>
      </c>
      <c r="BZ31" s="4">
        <f t="shared" si="44"/>
        <v>0</v>
      </c>
      <c r="CA31" s="4">
        <f t="shared" si="44"/>
        <v>0</v>
      </c>
      <c r="CB31" s="4">
        <f t="shared" si="44"/>
        <v>0</v>
      </c>
      <c r="CC31" s="4">
        <f t="shared" si="44"/>
        <v>0</v>
      </c>
      <c r="CD31" s="4">
        <f t="shared" si="44"/>
        <v>0</v>
      </c>
      <c r="CE31" s="4">
        <f t="shared" si="44"/>
        <v>0</v>
      </c>
      <c r="CF31" s="4">
        <f t="shared" si="44"/>
        <v>0</v>
      </c>
      <c r="CG31" s="4">
        <f t="shared" si="44"/>
        <v>0</v>
      </c>
      <c r="CH31" s="4">
        <f t="shared" si="44"/>
        <v>0</v>
      </c>
      <c r="CI31" s="4">
        <f t="shared" si="44"/>
        <v>0</v>
      </c>
      <c r="CJ31" s="4">
        <f t="shared" si="44"/>
        <v>0</v>
      </c>
      <c r="CK31" s="4">
        <f t="shared" si="44"/>
        <v>0</v>
      </c>
      <c r="CL31" s="4">
        <f t="shared" si="44"/>
        <v>0</v>
      </c>
      <c r="CM31" s="4">
        <f t="shared" si="44"/>
        <v>0</v>
      </c>
      <c r="CN31" s="4">
        <f t="shared" si="44"/>
        <v>0</v>
      </c>
      <c r="CO31" s="4">
        <f t="shared" si="44"/>
        <v>0</v>
      </c>
      <c r="CP31" s="4">
        <f t="shared" si="44"/>
        <v>0</v>
      </c>
      <c r="CQ31" s="4">
        <f t="shared" si="44"/>
        <v>1.2</v>
      </c>
      <c r="CR31" s="4">
        <f t="shared" si="44"/>
        <v>0</v>
      </c>
      <c r="CS31" s="4">
        <f t="shared" si="44"/>
        <v>0</v>
      </c>
      <c r="CT31" s="4">
        <f t="shared" si="44"/>
        <v>0</v>
      </c>
      <c r="CU31" s="4">
        <f t="shared" si="44"/>
        <v>0</v>
      </c>
      <c r="CV31" s="4">
        <f t="shared" si="44"/>
        <v>0</v>
      </c>
      <c r="CW31" s="4">
        <f t="shared" si="44"/>
        <v>0</v>
      </c>
      <c r="CX31" s="4">
        <f>CX30*8%</f>
        <v>0</v>
      </c>
      <c r="CY31" s="4">
        <f t="shared" si="44"/>
        <v>0</v>
      </c>
      <c r="CZ31" s="4">
        <f t="shared" si="44"/>
        <v>0</v>
      </c>
      <c r="DA31" s="4">
        <f t="shared" si="44"/>
        <v>0</v>
      </c>
      <c r="DB31" s="4">
        <f t="shared" si="44"/>
        <v>0</v>
      </c>
      <c r="DC31" s="4">
        <f t="shared" si="44"/>
        <v>0</v>
      </c>
      <c r="DD31" s="4">
        <f t="shared" si="44"/>
        <v>0</v>
      </c>
      <c r="DE31" s="4">
        <f t="shared" si="44"/>
        <v>0</v>
      </c>
      <c r="DF31" s="4">
        <f t="shared" si="44"/>
        <v>0</v>
      </c>
      <c r="DG31" s="4">
        <f t="shared" si="44"/>
        <v>0</v>
      </c>
      <c r="DH31" s="4">
        <f>DH30*8%</f>
        <v>0</v>
      </c>
      <c r="DI31" s="4">
        <f t="shared" si="44"/>
        <v>0</v>
      </c>
      <c r="DJ31" s="4">
        <f t="shared" si="44"/>
        <v>0</v>
      </c>
      <c r="DK31" s="4">
        <f>DK30*8%</f>
        <v>0.64</v>
      </c>
      <c r="DL31" s="4">
        <f t="shared" si="44"/>
        <v>0</v>
      </c>
      <c r="DM31" s="4">
        <f t="shared" si="44"/>
        <v>0</v>
      </c>
      <c r="DN31" s="4">
        <f t="shared" si="44"/>
        <v>0</v>
      </c>
      <c r="DO31" s="4">
        <f t="shared" si="44"/>
        <v>1.28</v>
      </c>
      <c r="DP31" s="4">
        <f t="shared" si="44"/>
        <v>1.28</v>
      </c>
      <c r="DQ31" s="4">
        <f t="shared" si="44"/>
        <v>1.28</v>
      </c>
      <c r="DR31" s="4">
        <f t="shared" si="44"/>
        <v>1.28</v>
      </c>
      <c r="DS31" s="4">
        <f>DS30*8%</f>
        <v>0</v>
      </c>
      <c r="DT31" s="4">
        <f>DT30*8%</f>
        <v>0</v>
      </c>
      <c r="DU31" s="4">
        <f>DU30*8%</f>
        <v>0</v>
      </c>
      <c r="DV31" s="4">
        <f>DV30*8%</f>
        <v>0</v>
      </c>
      <c r="DW31" s="4">
        <f>DW30*8%</f>
        <v>0</v>
      </c>
    </row>
    <row r="32" spans="1:127" s="5" customFormat="1" ht="18.75" customHeight="1">
      <c r="A32" s="57"/>
      <c r="B32" s="24" t="s">
        <v>1</v>
      </c>
      <c r="C32" s="2">
        <f aca="true" t="shared" si="45" ref="C32:H32">C31*1209.48</f>
        <v>1548.1344000000001</v>
      </c>
      <c r="D32" s="2">
        <f t="shared" si="45"/>
        <v>1548.1344000000001</v>
      </c>
      <c r="E32" s="2">
        <f t="shared" si="45"/>
        <v>1548.1344000000001</v>
      </c>
      <c r="F32" s="2">
        <f t="shared" si="45"/>
        <v>1548.1344000000001</v>
      </c>
      <c r="G32" s="2">
        <f t="shared" si="45"/>
        <v>1548.1344000000001</v>
      </c>
      <c r="H32" s="2">
        <f t="shared" si="45"/>
        <v>1548.1344000000001</v>
      </c>
      <c r="I32" s="2">
        <f aca="true" t="shared" si="46" ref="I32:BC32">I31*1209.48</f>
        <v>1161.1008</v>
      </c>
      <c r="J32" s="2">
        <f t="shared" si="46"/>
        <v>1548.1344000000001</v>
      </c>
      <c r="K32" s="2">
        <f t="shared" si="46"/>
        <v>1548.1344000000001</v>
      </c>
      <c r="L32" s="2">
        <f t="shared" si="46"/>
        <v>1548.1344000000001</v>
      </c>
      <c r="M32" s="2">
        <f t="shared" si="46"/>
        <v>1838.4096</v>
      </c>
      <c r="N32" s="2">
        <f t="shared" si="46"/>
        <v>0</v>
      </c>
      <c r="O32" s="2">
        <f t="shared" si="46"/>
        <v>0</v>
      </c>
      <c r="P32" s="2">
        <f t="shared" si="46"/>
        <v>0</v>
      </c>
      <c r="Q32" s="2">
        <f t="shared" si="46"/>
        <v>0</v>
      </c>
      <c r="R32" s="2">
        <f t="shared" si="46"/>
        <v>0</v>
      </c>
      <c r="S32" s="2">
        <f t="shared" si="46"/>
        <v>0</v>
      </c>
      <c r="T32" s="2">
        <f t="shared" si="46"/>
        <v>0</v>
      </c>
      <c r="U32" s="2">
        <f t="shared" si="46"/>
        <v>0</v>
      </c>
      <c r="V32" s="2">
        <f t="shared" si="46"/>
        <v>0</v>
      </c>
      <c r="W32" s="2">
        <f t="shared" si="46"/>
        <v>0</v>
      </c>
      <c r="X32" s="2">
        <f t="shared" si="46"/>
        <v>0</v>
      </c>
      <c r="Y32" s="2">
        <f t="shared" si="46"/>
        <v>0</v>
      </c>
      <c r="Z32" s="2">
        <f t="shared" si="46"/>
        <v>0</v>
      </c>
      <c r="AA32" s="2">
        <f t="shared" si="46"/>
        <v>0</v>
      </c>
      <c r="AB32" s="2">
        <f t="shared" si="46"/>
        <v>0</v>
      </c>
      <c r="AC32" s="2">
        <f t="shared" si="46"/>
        <v>0</v>
      </c>
      <c r="AD32" s="2">
        <f t="shared" si="46"/>
        <v>0</v>
      </c>
      <c r="AE32" s="2">
        <f t="shared" si="46"/>
        <v>0</v>
      </c>
      <c r="AF32" s="2">
        <f t="shared" si="46"/>
        <v>0</v>
      </c>
      <c r="AG32" s="2">
        <f t="shared" si="46"/>
        <v>0</v>
      </c>
      <c r="AH32" s="2">
        <f t="shared" si="46"/>
        <v>0</v>
      </c>
      <c r="AI32" s="2">
        <f t="shared" si="46"/>
        <v>0</v>
      </c>
      <c r="AJ32" s="2">
        <f t="shared" si="46"/>
        <v>0</v>
      </c>
      <c r="AK32" s="2">
        <f t="shared" si="46"/>
        <v>0</v>
      </c>
      <c r="AL32" s="2">
        <f t="shared" si="46"/>
        <v>0</v>
      </c>
      <c r="AM32" s="2">
        <f t="shared" si="46"/>
        <v>0</v>
      </c>
      <c r="AN32" s="2">
        <f t="shared" si="46"/>
        <v>0</v>
      </c>
      <c r="AO32" s="2">
        <f t="shared" si="46"/>
        <v>0</v>
      </c>
      <c r="AP32" s="2">
        <f t="shared" si="46"/>
        <v>0</v>
      </c>
      <c r="AQ32" s="2">
        <f t="shared" si="46"/>
        <v>0</v>
      </c>
      <c r="AR32" s="2">
        <f t="shared" si="46"/>
        <v>0</v>
      </c>
      <c r="AS32" s="2">
        <f t="shared" si="46"/>
        <v>0</v>
      </c>
      <c r="AT32" s="2">
        <f t="shared" si="46"/>
        <v>0</v>
      </c>
      <c r="AU32" s="2">
        <f t="shared" si="46"/>
        <v>0</v>
      </c>
      <c r="AV32" s="2">
        <f t="shared" si="46"/>
        <v>0</v>
      </c>
      <c r="AW32" s="2">
        <f t="shared" si="46"/>
        <v>0</v>
      </c>
      <c r="AX32" s="2">
        <f t="shared" si="46"/>
        <v>0</v>
      </c>
      <c r="AY32" s="2">
        <f t="shared" si="46"/>
        <v>0</v>
      </c>
      <c r="AZ32" s="2">
        <f t="shared" si="46"/>
        <v>0</v>
      </c>
      <c r="BA32" s="2">
        <f t="shared" si="46"/>
        <v>0</v>
      </c>
      <c r="BB32" s="2">
        <f t="shared" si="46"/>
        <v>0</v>
      </c>
      <c r="BC32" s="2">
        <f t="shared" si="46"/>
        <v>0</v>
      </c>
      <c r="BD32" s="2">
        <f aca="true" t="shared" si="47" ref="BD32:DR32">BD31*1209.48</f>
        <v>0</v>
      </c>
      <c r="BE32" s="2">
        <f t="shared" si="47"/>
        <v>0</v>
      </c>
      <c r="BF32" s="2">
        <f t="shared" si="47"/>
        <v>0</v>
      </c>
      <c r="BG32" s="2">
        <f t="shared" si="47"/>
        <v>0</v>
      </c>
      <c r="BH32" s="2">
        <f t="shared" si="47"/>
        <v>0</v>
      </c>
      <c r="BI32" s="2">
        <f t="shared" si="47"/>
        <v>0</v>
      </c>
      <c r="BJ32" s="2">
        <f t="shared" si="47"/>
        <v>0</v>
      </c>
      <c r="BK32" s="2">
        <f t="shared" si="47"/>
        <v>0</v>
      </c>
      <c r="BL32" s="2">
        <f t="shared" si="47"/>
        <v>0</v>
      </c>
      <c r="BM32" s="2">
        <f t="shared" si="47"/>
        <v>0</v>
      </c>
      <c r="BN32" s="2">
        <f t="shared" si="47"/>
        <v>0</v>
      </c>
      <c r="BO32" s="2">
        <f t="shared" si="47"/>
        <v>0</v>
      </c>
      <c r="BP32" s="2">
        <f t="shared" si="47"/>
        <v>0</v>
      </c>
      <c r="BQ32" s="2">
        <f t="shared" si="47"/>
        <v>1161.1008</v>
      </c>
      <c r="BR32" s="2">
        <f t="shared" si="47"/>
        <v>0</v>
      </c>
      <c r="BS32" s="2">
        <f t="shared" si="47"/>
        <v>0</v>
      </c>
      <c r="BT32" s="2">
        <f t="shared" si="47"/>
        <v>0</v>
      </c>
      <c r="BU32" s="2">
        <f t="shared" si="47"/>
        <v>0</v>
      </c>
      <c r="BV32" s="2">
        <f t="shared" si="47"/>
        <v>0</v>
      </c>
      <c r="BW32" s="2">
        <f t="shared" si="47"/>
        <v>0</v>
      </c>
      <c r="BX32" s="2">
        <f t="shared" si="47"/>
        <v>0</v>
      </c>
      <c r="BY32" s="2">
        <f t="shared" si="47"/>
        <v>0</v>
      </c>
      <c r="BZ32" s="2">
        <f t="shared" si="47"/>
        <v>0</v>
      </c>
      <c r="CA32" s="2">
        <f t="shared" si="47"/>
        <v>0</v>
      </c>
      <c r="CB32" s="2">
        <f t="shared" si="47"/>
        <v>0</v>
      </c>
      <c r="CC32" s="2">
        <f t="shared" si="47"/>
        <v>0</v>
      </c>
      <c r="CD32" s="2">
        <f t="shared" si="47"/>
        <v>0</v>
      </c>
      <c r="CE32" s="2">
        <f t="shared" si="47"/>
        <v>0</v>
      </c>
      <c r="CF32" s="2">
        <f t="shared" si="47"/>
        <v>0</v>
      </c>
      <c r="CG32" s="2">
        <f t="shared" si="47"/>
        <v>0</v>
      </c>
      <c r="CH32" s="2">
        <f t="shared" si="47"/>
        <v>0</v>
      </c>
      <c r="CI32" s="2">
        <f t="shared" si="47"/>
        <v>0</v>
      </c>
      <c r="CJ32" s="2">
        <f t="shared" si="47"/>
        <v>0</v>
      </c>
      <c r="CK32" s="2">
        <f t="shared" si="47"/>
        <v>0</v>
      </c>
      <c r="CL32" s="2">
        <f t="shared" si="47"/>
        <v>0</v>
      </c>
      <c r="CM32" s="2">
        <f t="shared" si="47"/>
        <v>0</v>
      </c>
      <c r="CN32" s="2">
        <f t="shared" si="47"/>
        <v>0</v>
      </c>
      <c r="CO32" s="2">
        <f t="shared" si="47"/>
        <v>0</v>
      </c>
      <c r="CP32" s="2">
        <f t="shared" si="47"/>
        <v>0</v>
      </c>
      <c r="CQ32" s="2">
        <f t="shared" si="47"/>
        <v>1451.376</v>
      </c>
      <c r="CR32" s="2">
        <f t="shared" si="47"/>
        <v>0</v>
      </c>
      <c r="CS32" s="2">
        <f t="shared" si="47"/>
        <v>0</v>
      </c>
      <c r="CT32" s="2">
        <f t="shared" si="47"/>
        <v>0</v>
      </c>
      <c r="CU32" s="2">
        <f t="shared" si="47"/>
        <v>0</v>
      </c>
      <c r="CV32" s="2">
        <f t="shared" si="47"/>
        <v>0</v>
      </c>
      <c r="CW32" s="2">
        <f t="shared" si="47"/>
        <v>0</v>
      </c>
      <c r="CX32" s="2">
        <f>CX31*1209.48</f>
        <v>0</v>
      </c>
      <c r="CY32" s="2">
        <f t="shared" si="47"/>
        <v>0</v>
      </c>
      <c r="CZ32" s="2">
        <f t="shared" si="47"/>
        <v>0</v>
      </c>
      <c r="DA32" s="2">
        <f t="shared" si="47"/>
        <v>0</v>
      </c>
      <c r="DB32" s="2">
        <f t="shared" si="47"/>
        <v>0</v>
      </c>
      <c r="DC32" s="2">
        <f t="shared" si="47"/>
        <v>0</v>
      </c>
      <c r="DD32" s="2">
        <f t="shared" si="47"/>
        <v>0</v>
      </c>
      <c r="DE32" s="2">
        <f t="shared" si="47"/>
        <v>0</v>
      </c>
      <c r="DF32" s="2">
        <f t="shared" si="47"/>
        <v>0</v>
      </c>
      <c r="DG32" s="2">
        <f t="shared" si="47"/>
        <v>0</v>
      </c>
      <c r="DH32" s="2">
        <f>DH31*1209.48</f>
        <v>0</v>
      </c>
      <c r="DI32" s="2">
        <f t="shared" si="47"/>
        <v>0</v>
      </c>
      <c r="DJ32" s="2">
        <f t="shared" si="47"/>
        <v>0</v>
      </c>
      <c r="DK32" s="2">
        <f>DK31*1209.48</f>
        <v>774.0672000000001</v>
      </c>
      <c r="DL32" s="2">
        <f t="shared" si="47"/>
        <v>0</v>
      </c>
      <c r="DM32" s="2">
        <f t="shared" si="47"/>
        <v>0</v>
      </c>
      <c r="DN32" s="2">
        <f t="shared" si="47"/>
        <v>0</v>
      </c>
      <c r="DO32" s="2">
        <f t="shared" si="47"/>
        <v>1548.1344000000001</v>
      </c>
      <c r="DP32" s="2">
        <f t="shared" si="47"/>
        <v>1548.1344000000001</v>
      </c>
      <c r="DQ32" s="2">
        <f t="shared" si="47"/>
        <v>1548.1344000000001</v>
      </c>
      <c r="DR32" s="2">
        <f t="shared" si="47"/>
        <v>1548.1344000000001</v>
      </c>
      <c r="DS32" s="2">
        <f>DS31*1209.48</f>
        <v>0</v>
      </c>
      <c r="DT32" s="2">
        <f>DT31*1209.48</f>
        <v>0</v>
      </c>
      <c r="DU32" s="2">
        <f>DU31*1209.48</f>
        <v>0</v>
      </c>
      <c r="DV32" s="2">
        <f>DV31*1209.48</f>
        <v>0</v>
      </c>
      <c r="DW32" s="2">
        <f>DW31*1209.48</f>
        <v>0</v>
      </c>
    </row>
    <row r="33" spans="1:127" s="5" customFormat="1" ht="18.75" customHeight="1">
      <c r="A33" s="57"/>
      <c r="B33" s="24" t="s">
        <v>2</v>
      </c>
      <c r="C33" s="3">
        <f aca="true" t="shared" si="48" ref="C33:H33">C32/C7</f>
        <v>3.406985915492958</v>
      </c>
      <c r="D33" s="3">
        <f t="shared" si="48"/>
        <v>3.349490263954998</v>
      </c>
      <c r="E33" s="3">
        <f t="shared" si="48"/>
        <v>3.3236032632030916</v>
      </c>
      <c r="F33" s="3">
        <f t="shared" si="48"/>
        <v>3.273703531401988</v>
      </c>
      <c r="G33" s="3">
        <f t="shared" si="48"/>
        <v>3.383160839160839</v>
      </c>
      <c r="H33" s="3">
        <f t="shared" si="48"/>
        <v>3.3451477960242006</v>
      </c>
      <c r="I33" s="3">
        <f aca="true" t="shared" si="49" ref="I33:BC33">I32/I7</f>
        <v>2.3700771586037965</v>
      </c>
      <c r="J33" s="3">
        <f t="shared" si="49"/>
        <v>3.3957762667251594</v>
      </c>
      <c r="K33" s="3">
        <f t="shared" si="49"/>
        <v>3.366973466724663</v>
      </c>
      <c r="L33" s="3">
        <f t="shared" si="49"/>
        <v>2.9932993039443154</v>
      </c>
      <c r="M33" s="3">
        <f t="shared" si="49"/>
        <v>3.5621189691920168</v>
      </c>
      <c r="N33" s="3">
        <f t="shared" si="49"/>
        <v>0</v>
      </c>
      <c r="O33" s="3">
        <f t="shared" si="49"/>
        <v>0</v>
      </c>
      <c r="P33" s="3">
        <f t="shared" si="49"/>
        <v>0</v>
      </c>
      <c r="Q33" s="3">
        <f t="shared" si="49"/>
        <v>0</v>
      </c>
      <c r="R33" s="3">
        <f t="shared" si="49"/>
        <v>0</v>
      </c>
      <c r="S33" s="3">
        <f t="shared" si="49"/>
        <v>0</v>
      </c>
      <c r="T33" s="3">
        <f t="shared" si="49"/>
        <v>0</v>
      </c>
      <c r="U33" s="3">
        <f t="shared" si="49"/>
        <v>0</v>
      </c>
      <c r="V33" s="3">
        <f t="shared" si="49"/>
        <v>0</v>
      </c>
      <c r="W33" s="3">
        <f t="shared" si="49"/>
        <v>0</v>
      </c>
      <c r="X33" s="3">
        <f t="shared" si="49"/>
        <v>0</v>
      </c>
      <c r="Y33" s="3">
        <f t="shared" si="49"/>
        <v>0</v>
      </c>
      <c r="Z33" s="3">
        <f t="shared" si="49"/>
        <v>0</v>
      </c>
      <c r="AA33" s="3">
        <f t="shared" si="49"/>
        <v>0</v>
      </c>
      <c r="AB33" s="3">
        <f t="shared" si="49"/>
        <v>0</v>
      </c>
      <c r="AC33" s="3">
        <f t="shared" si="49"/>
        <v>0</v>
      </c>
      <c r="AD33" s="3">
        <f t="shared" si="49"/>
        <v>0</v>
      </c>
      <c r="AE33" s="3">
        <f t="shared" si="49"/>
        <v>0</v>
      </c>
      <c r="AF33" s="3">
        <f t="shared" si="49"/>
        <v>0</v>
      </c>
      <c r="AG33" s="3">
        <f t="shared" si="49"/>
        <v>0</v>
      </c>
      <c r="AH33" s="3">
        <f t="shared" si="49"/>
        <v>0</v>
      </c>
      <c r="AI33" s="3">
        <f t="shared" si="49"/>
        <v>0</v>
      </c>
      <c r="AJ33" s="3">
        <f t="shared" si="49"/>
        <v>0</v>
      </c>
      <c r="AK33" s="3">
        <f t="shared" si="49"/>
        <v>0</v>
      </c>
      <c r="AL33" s="3">
        <f t="shared" si="49"/>
        <v>0</v>
      </c>
      <c r="AM33" s="3">
        <f t="shared" si="49"/>
        <v>0</v>
      </c>
      <c r="AN33" s="3">
        <f t="shared" si="49"/>
        <v>0</v>
      </c>
      <c r="AO33" s="3">
        <f t="shared" si="49"/>
        <v>0</v>
      </c>
      <c r="AP33" s="3">
        <f t="shared" si="49"/>
        <v>0</v>
      </c>
      <c r="AQ33" s="3">
        <f t="shared" si="49"/>
        <v>0</v>
      </c>
      <c r="AR33" s="3">
        <f t="shared" si="49"/>
        <v>0</v>
      </c>
      <c r="AS33" s="3">
        <f t="shared" si="49"/>
        <v>0</v>
      </c>
      <c r="AT33" s="3">
        <f t="shared" si="49"/>
        <v>0</v>
      </c>
      <c r="AU33" s="3">
        <f t="shared" si="49"/>
        <v>0</v>
      </c>
      <c r="AV33" s="3">
        <f t="shared" si="49"/>
        <v>0</v>
      </c>
      <c r="AW33" s="3">
        <f t="shared" si="49"/>
        <v>0</v>
      </c>
      <c r="AX33" s="3">
        <f t="shared" si="49"/>
        <v>0</v>
      </c>
      <c r="AY33" s="3">
        <f t="shared" si="49"/>
        <v>0</v>
      </c>
      <c r="AZ33" s="3">
        <f t="shared" si="49"/>
        <v>0</v>
      </c>
      <c r="BA33" s="3">
        <f t="shared" si="49"/>
        <v>0</v>
      </c>
      <c r="BB33" s="3">
        <f t="shared" si="49"/>
        <v>0</v>
      </c>
      <c r="BC33" s="3">
        <f t="shared" si="49"/>
        <v>0</v>
      </c>
      <c r="BD33" s="3">
        <f aca="true" t="shared" si="50" ref="BD33:DR33">BD32/BD7</f>
        <v>0</v>
      </c>
      <c r="BE33" s="3">
        <f t="shared" si="50"/>
        <v>0</v>
      </c>
      <c r="BF33" s="3">
        <f t="shared" si="50"/>
        <v>0</v>
      </c>
      <c r="BG33" s="3">
        <f t="shared" si="50"/>
        <v>0</v>
      </c>
      <c r="BH33" s="3">
        <f t="shared" si="50"/>
        <v>0</v>
      </c>
      <c r="BI33" s="3">
        <f t="shared" si="50"/>
        <v>0</v>
      </c>
      <c r="BJ33" s="3">
        <f t="shared" si="50"/>
        <v>0</v>
      </c>
      <c r="BK33" s="3">
        <f t="shared" si="50"/>
        <v>0</v>
      </c>
      <c r="BL33" s="3">
        <f t="shared" si="50"/>
        <v>0</v>
      </c>
      <c r="BM33" s="3">
        <f t="shared" si="50"/>
        <v>0</v>
      </c>
      <c r="BN33" s="3">
        <f t="shared" si="50"/>
        <v>0</v>
      </c>
      <c r="BO33" s="3">
        <f t="shared" si="50"/>
        <v>0</v>
      </c>
      <c r="BP33" s="3">
        <f t="shared" si="50"/>
        <v>0</v>
      </c>
      <c r="BQ33" s="3">
        <f t="shared" si="50"/>
        <v>2.7533810765947355</v>
      </c>
      <c r="BR33" s="3">
        <f t="shared" si="50"/>
        <v>0</v>
      </c>
      <c r="BS33" s="3">
        <f t="shared" si="50"/>
        <v>0</v>
      </c>
      <c r="BT33" s="3">
        <f t="shared" si="50"/>
        <v>0</v>
      </c>
      <c r="BU33" s="3">
        <f t="shared" si="50"/>
        <v>0</v>
      </c>
      <c r="BV33" s="3">
        <f t="shared" si="50"/>
        <v>0</v>
      </c>
      <c r="BW33" s="3">
        <f t="shared" si="50"/>
        <v>0</v>
      </c>
      <c r="BX33" s="3">
        <f t="shared" si="50"/>
        <v>0</v>
      </c>
      <c r="BY33" s="3">
        <f t="shared" si="50"/>
        <v>0</v>
      </c>
      <c r="BZ33" s="3">
        <f t="shared" si="50"/>
        <v>0</v>
      </c>
      <c r="CA33" s="3">
        <f t="shared" si="50"/>
        <v>0</v>
      </c>
      <c r="CB33" s="3">
        <f t="shared" si="50"/>
        <v>0</v>
      </c>
      <c r="CC33" s="3">
        <f t="shared" si="50"/>
        <v>0</v>
      </c>
      <c r="CD33" s="3">
        <f t="shared" si="50"/>
        <v>0</v>
      </c>
      <c r="CE33" s="3">
        <f t="shared" si="50"/>
        <v>0</v>
      </c>
      <c r="CF33" s="3">
        <f t="shared" si="50"/>
        <v>0</v>
      </c>
      <c r="CG33" s="3">
        <f t="shared" si="50"/>
        <v>0</v>
      </c>
      <c r="CH33" s="3">
        <f t="shared" si="50"/>
        <v>0</v>
      </c>
      <c r="CI33" s="3">
        <f t="shared" si="50"/>
        <v>0</v>
      </c>
      <c r="CJ33" s="3">
        <f t="shared" si="50"/>
        <v>0</v>
      </c>
      <c r="CK33" s="3">
        <f t="shared" si="50"/>
        <v>0</v>
      </c>
      <c r="CL33" s="3">
        <f t="shared" si="50"/>
        <v>0</v>
      </c>
      <c r="CM33" s="3">
        <f t="shared" si="50"/>
        <v>0</v>
      </c>
      <c r="CN33" s="3">
        <f t="shared" si="50"/>
        <v>0</v>
      </c>
      <c r="CO33" s="3">
        <f t="shared" si="50"/>
        <v>0</v>
      </c>
      <c r="CP33" s="3">
        <f t="shared" si="50"/>
        <v>0</v>
      </c>
      <c r="CQ33" s="3">
        <f t="shared" si="50"/>
        <v>3.369807290457395</v>
      </c>
      <c r="CR33" s="3">
        <f t="shared" si="50"/>
        <v>0</v>
      </c>
      <c r="CS33" s="3">
        <f t="shared" si="50"/>
        <v>0</v>
      </c>
      <c r="CT33" s="3">
        <f t="shared" si="50"/>
        <v>0</v>
      </c>
      <c r="CU33" s="3">
        <f t="shared" si="50"/>
        <v>0</v>
      </c>
      <c r="CV33" s="3">
        <f t="shared" si="50"/>
        <v>0</v>
      </c>
      <c r="CW33" s="3">
        <f t="shared" si="50"/>
        <v>0</v>
      </c>
      <c r="CX33" s="3">
        <f>CX32/CX7</f>
        <v>0</v>
      </c>
      <c r="CY33" s="3">
        <f t="shared" si="50"/>
        <v>0</v>
      </c>
      <c r="CZ33" s="3">
        <f t="shared" si="50"/>
        <v>0</v>
      </c>
      <c r="DA33" s="3">
        <f t="shared" si="50"/>
        <v>0</v>
      </c>
      <c r="DB33" s="3">
        <f t="shared" si="50"/>
        <v>0</v>
      </c>
      <c r="DC33" s="3">
        <f t="shared" si="50"/>
        <v>0</v>
      </c>
      <c r="DD33" s="3">
        <f t="shared" si="50"/>
        <v>0</v>
      </c>
      <c r="DE33" s="3">
        <f t="shared" si="50"/>
        <v>0</v>
      </c>
      <c r="DF33" s="3">
        <f t="shared" si="50"/>
        <v>0</v>
      </c>
      <c r="DG33" s="3">
        <f t="shared" si="50"/>
        <v>0</v>
      </c>
      <c r="DH33" s="3">
        <f>DH32/DH7</f>
        <v>0</v>
      </c>
      <c r="DI33" s="3">
        <f t="shared" si="50"/>
        <v>0</v>
      </c>
      <c r="DJ33" s="3">
        <f t="shared" si="50"/>
        <v>0</v>
      </c>
      <c r="DK33" s="3">
        <f>DK32/DK7</f>
        <v>1.8616334776334778</v>
      </c>
      <c r="DL33" s="3">
        <f t="shared" si="50"/>
        <v>0</v>
      </c>
      <c r="DM33" s="3">
        <f t="shared" si="50"/>
        <v>0</v>
      </c>
      <c r="DN33" s="3">
        <f t="shared" si="50"/>
        <v>0</v>
      </c>
      <c r="DO33" s="3">
        <f t="shared" si="50"/>
        <v>3.3502151049556375</v>
      </c>
      <c r="DP33" s="3">
        <f t="shared" si="50"/>
        <v>3.3228898905344497</v>
      </c>
      <c r="DQ33" s="3">
        <f t="shared" si="50"/>
        <v>3.308686471468263</v>
      </c>
      <c r="DR33" s="3">
        <f t="shared" si="50"/>
        <v>3.3957762667251594</v>
      </c>
      <c r="DS33" s="3">
        <f>DS32/DS7</f>
        <v>0</v>
      </c>
      <c r="DT33" s="3">
        <f>DT32/DT7</f>
        <v>0</v>
      </c>
      <c r="DU33" s="3">
        <f>DU32/DU7</f>
        <v>0</v>
      </c>
      <c r="DV33" s="3">
        <f>DV32/DV7</f>
        <v>0</v>
      </c>
      <c r="DW33" s="3">
        <f>DW32/DW7</f>
        <v>0</v>
      </c>
    </row>
    <row r="34" spans="1:127" s="5" customFormat="1" ht="18.75" customHeight="1" thickBot="1">
      <c r="A34" s="58"/>
      <c r="B34" s="20" t="s">
        <v>0</v>
      </c>
      <c r="C34" s="13" t="s">
        <v>14</v>
      </c>
      <c r="D34" s="13" t="s">
        <v>14</v>
      </c>
      <c r="E34" s="13" t="s">
        <v>14</v>
      </c>
      <c r="F34" s="13" t="s">
        <v>14</v>
      </c>
      <c r="G34" s="13" t="s">
        <v>14</v>
      </c>
      <c r="H34" s="13" t="s">
        <v>14</v>
      </c>
      <c r="I34" s="13" t="s">
        <v>14</v>
      </c>
      <c r="J34" s="13" t="s">
        <v>14</v>
      </c>
      <c r="K34" s="13" t="s">
        <v>14</v>
      </c>
      <c r="L34" s="13" t="s">
        <v>14</v>
      </c>
      <c r="M34" s="13" t="s">
        <v>14</v>
      </c>
      <c r="N34" s="13" t="s">
        <v>14</v>
      </c>
      <c r="O34" s="13" t="s">
        <v>14</v>
      </c>
      <c r="P34" s="13" t="s">
        <v>14</v>
      </c>
      <c r="Q34" s="13" t="s">
        <v>14</v>
      </c>
      <c r="R34" s="13" t="s">
        <v>14</v>
      </c>
      <c r="S34" s="13" t="s">
        <v>14</v>
      </c>
      <c r="T34" s="13" t="s">
        <v>14</v>
      </c>
      <c r="U34" s="13" t="s">
        <v>14</v>
      </c>
      <c r="V34" s="13" t="s">
        <v>14</v>
      </c>
      <c r="W34" s="13" t="s">
        <v>14</v>
      </c>
      <c r="X34" s="13" t="s">
        <v>14</v>
      </c>
      <c r="Y34" s="13" t="s">
        <v>14</v>
      </c>
      <c r="Z34" s="13" t="s">
        <v>14</v>
      </c>
      <c r="AA34" s="13" t="s">
        <v>14</v>
      </c>
      <c r="AB34" s="13" t="s">
        <v>14</v>
      </c>
      <c r="AC34" s="13" t="s">
        <v>14</v>
      </c>
      <c r="AD34" s="13" t="s">
        <v>14</v>
      </c>
      <c r="AE34" s="13" t="s">
        <v>14</v>
      </c>
      <c r="AF34" s="13" t="s">
        <v>14</v>
      </c>
      <c r="AG34" s="13" t="s">
        <v>14</v>
      </c>
      <c r="AH34" s="13" t="s">
        <v>14</v>
      </c>
      <c r="AI34" s="13" t="s">
        <v>14</v>
      </c>
      <c r="AJ34" s="13" t="s">
        <v>14</v>
      </c>
      <c r="AK34" s="13" t="s">
        <v>14</v>
      </c>
      <c r="AL34" s="13" t="s">
        <v>14</v>
      </c>
      <c r="AM34" s="13" t="s">
        <v>14</v>
      </c>
      <c r="AN34" s="13" t="s">
        <v>14</v>
      </c>
      <c r="AO34" s="13" t="s">
        <v>14</v>
      </c>
      <c r="AP34" s="13" t="s">
        <v>14</v>
      </c>
      <c r="AQ34" s="13" t="s">
        <v>14</v>
      </c>
      <c r="AR34" s="13" t="s">
        <v>14</v>
      </c>
      <c r="AS34" s="13" t="s">
        <v>14</v>
      </c>
      <c r="AT34" s="13" t="s">
        <v>14</v>
      </c>
      <c r="AU34" s="13" t="s">
        <v>14</v>
      </c>
      <c r="AV34" s="13" t="s">
        <v>14</v>
      </c>
      <c r="AW34" s="13" t="s">
        <v>14</v>
      </c>
      <c r="AX34" s="13" t="s">
        <v>14</v>
      </c>
      <c r="AY34" s="13" t="s">
        <v>14</v>
      </c>
      <c r="AZ34" s="13" t="s">
        <v>14</v>
      </c>
      <c r="BA34" s="13" t="s">
        <v>14</v>
      </c>
      <c r="BB34" s="13" t="s">
        <v>14</v>
      </c>
      <c r="BC34" s="13" t="s">
        <v>14</v>
      </c>
      <c r="BD34" s="13" t="s">
        <v>14</v>
      </c>
      <c r="BE34" s="13" t="s">
        <v>14</v>
      </c>
      <c r="BF34" s="13" t="s">
        <v>14</v>
      </c>
      <c r="BG34" s="13" t="s">
        <v>14</v>
      </c>
      <c r="BH34" s="13" t="s">
        <v>14</v>
      </c>
      <c r="BI34" s="13" t="s">
        <v>14</v>
      </c>
      <c r="BJ34" s="13" t="s">
        <v>14</v>
      </c>
      <c r="BK34" s="13" t="s">
        <v>14</v>
      </c>
      <c r="BL34" s="13" t="s">
        <v>14</v>
      </c>
      <c r="BM34" s="13" t="s">
        <v>14</v>
      </c>
      <c r="BN34" s="13" t="s">
        <v>14</v>
      </c>
      <c r="BO34" s="13" t="s">
        <v>14</v>
      </c>
      <c r="BP34" s="13" t="s">
        <v>14</v>
      </c>
      <c r="BQ34" s="13" t="s">
        <v>14</v>
      </c>
      <c r="BR34" s="13" t="s">
        <v>14</v>
      </c>
      <c r="BS34" s="13" t="s">
        <v>14</v>
      </c>
      <c r="BT34" s="13" t="s">
        <v>14</v>
      </c>
      <c r="BU34" s="13" t="s">
        <v>14</v>
      </c>
      <c r="BV34" s="13" t="s">
        <v>14</v>
      </c>
      <c r="BW34" s="13" t="s">
        <v>14</v>
      </c>
      <c r="BX34" s="13" t="s">
        <v>14</v>
      </c>
      <c r="BY34" s="13" t="s">
        <v>14</v>
      </c>
      <c r="BZ34" s="13" t="s">
        <v>14</v>
      </c>
      <c r="CA34" s="13" t="s">
        <v>14</v>
      </c>
      <c r="CB34" s="13" t="s">
        <v>14</v>
      </c>
      <c r="CC34" s="13" t="s">
        <v>14</v>
      </c>
      <c r="CD34" s="13" t="s">
        <v>14</v>
      </c>
      <c r="CE34" s="13" t="s">
        <v>14</v>
      </c>
      <c r="CF34" s="13" t="s">
        <v>14</v>
      </c>
      <c r="CG34" s="13" t="s">
        <v>14</v>
      </c>
      <c r="CH34" s="13" t="s">
        <v>14</v>
      </c>
      <c r="CI34" s="13" t="s">
        <v>14</v>
      </c>
      <c r="CJ34" s="13" t="s">
        <v>14</v>
      </c>
      <c r="CK34" s="13" t="s">
        <v>14</v>
      </c>
      <c r="CL34" s="13" t="s">
        <v>14</v>
      </c>
      <c r="CM34" s="13" t="s">
        <v>14</v>
      </c>
      <c r="CN34" s="13" t="s">
        <v>14</v>
      </c>
      <c r="CO34" s="13" t="s">
        <v>14</v>
      </c>
      <c r="CP34" s="13" t="s">
        <v>14</v>
      </c>
      <c r="CQ34" s="13" t="s">
        <v>14</v>
      </c>
      <c r="CR34" s="13" t="s">
        <v>14</v>
      </c>
      <c r="CS34" s="13" t="s">
        <v>14</v>
      </c>
      <c r="CT34" s="13" t="s">
        <v>14</v>
      </c>
      <c r="CU34" s="13" t="s">
        <v>14</v>
      </c>
      <c r="CV34" s="13" t="s">
        <v>14</v>
      </c>
      <c r="CW34" s="13" t="s">
        <v>14</v>
      </c>
      <c r="CX34" s="13" t="s">
        <v>14</v>
      </c>
      <c r="CY34" s="13" t="s">
        <v>14</v>
      </c>
      <c r="CZ34" s="13" t="s">
        <v>14</v>
      </c>
      <c r="DA34" s="13" t="s">
        <v>14</v>
      </c>
      <c r="DB34" s="13" t="s">
        <v>14</v>
      </c>
      <c r="DC34" s="13" t="s">
        <v>14</v>
      </c>
      <c r="DD34" s="13" t="s">
        <v>14</v>
      </c>
      <c r="DE34" s="13" t="s">
        <v>14</v>
      </c>
      <c r="DF34" s="13" t="s">
        <v>14</v>
      </c>
      <c r="DG34" s="13" t="s">
        <v>14</v>
      </c>
      <c r="DH34" s="13" t="s">
        <v>14</v>
      </c>
      <c r="DI34" s="13" t="s">
        <v>14</v>
      </c>
      <c r="DJ34" s="13" t="s">
        <v>14</v>
      </c>
      <c r="DK34" s="13" t="s">
        <v>14</v>
      </c>
      <c r="DL34" s="13" t="s">
        <v>14</v>
      </c>
      <c r="DM34" s="13" t="s">
        <v>14</v>
      </c>
      <c r="DN34" s="13" t="s">
        <v>14</v>
      </c>
      <c r="DO34" s="13" t="s">
        <v>14</v>
      </c>
      <c r="DP34" s="13" t="s">
        <v>14</v>
      </c>
      <c r="DQ34" s="13" t="s">
        <v>14</v>
      </c>
      <c r="DR34" s="13" t="s">
        <v>14</v>
      </c>
      <c r="DS34" s="13" t="s">
        <v>14</v>
      </c>
      <c r="DT34" s="13" t="s">
        <v>14</v>
      </c>
      <c r="DU34" s="13" t="s">
        <v>14</v>
      </c>
      <c r="DV34" s="13" t="s">
        <v>14</v>
      </c>
      <c r="DW34" s="13" t="s">
        <v>14</v>
      </c>
    </row>
    <row r="35" spans="1:127" s="10" customFormat="1" ht="18.75" customHeight="1" thickTop="1">
      <c r="A35" s="59" t="s">
        <v>12</v>
      </c>
      <c r="B35" s="60"/>
      <c r="C35" s="16">
        <f aca="true" t="shared" si="51" ref="C35:H35">C10+C14+C19+C23+C27+C32</f>
        <v>33921.53592</v>
      </c>
      <c r="D35" s="16">
        <f t="shared" si="51"/>
        <v>33827.14491</v>
      </c>
      <c r="E35" s="16">
        <f t="shared" si="51"/>
        <v>33927.39429</v>
      </c>
      <c r="F35" s="16">
        <f t="shared" si="51"/>
        <v>36408.676545</v>
      </c>
      <c r="G35" s="16">
        <f t="shared" si="51"/>
        <v>31594.350656</v>
      </c>
      <c r="H35" s="16">
        <f t="shared" si="51"/>
        <v>32911.144532</v>
      </c>
      <c r="I35" s="16">
        <f aca="true" t="shared" si="52" ref="I35:BC35">I10+I14+I19+I23+I27+I32</f>
        <v>35570.037531</v>
      </c>
      <c r="J35" s="16">
        <f t="shared" si="52"/>
        <v>30402.186495</v>
      </c>
      <c r="K35" s="16">
        <f t="shared" si="52"/>
        <v>30377.24799</v>
      </c>
      <c r="L35" s="16">
        <f t="shared" si="52"/>
        <v>34512.966660000006</v>
      </c>
      <c r="M35" s="16">
        <f t="shared" si="52"/>
        <v>38467.272105000004</v>
      </c>
      <c r="N35" s="16">
        <f t="shared" si="52"/>
        <v>34200.315930000004</v>
      </c>
      <c r="O35" s="16">
        <f t="shared" si="52"/>
        <v>41005.410854999995</v>
      </c>
      <c r="P35" s="16">
        <f t="shared" si="52"/>
        <v>49601.364195</v>
      </c>
      <c r="Q35" s="16">
        <f t="shared" si="52"/>
        <v>32253.948164999998</v>
      </c>
      <c r="R35" s="16">
        <f t="shared" si="52"/>
        <v>29429.206350000004</v>
      </c>
      <c r="S35" s="16">
        <f t="shared" si="52"/>
        <v>93389.382675</v>
      </c>
      <c r="T35" s="16">
        <f t="shared" si="52"/>
        <v>40489.39074</v>
      </c>
      <c r="U35" s="16">
        <f t="shared" si="52"/>
        <v>40514.370525</v>
      </c>
      <c r="V35" s="16">
        <f t="shared" si="52"/>
        <v>37411.57101</v>
      </c>
      <c r="W35" s="16">
        <f t="shared" si="52"/>
        <v>38107.41702</v>
      </c>
      <c r="X35" s="16">
        <f t="shared" si="52"/>
        <v>42173.105265000006</v>
      </c>
      <c r="Y35" s="16">
        <f t="shared" si="52"/>
        <v>23523.447299999996</v>
      </c>
      <c r="Z35" s="16">
        <f t="shared" si="52"/>
        <v>56136.333450000006</v>
      </c>
      <c r="AA35" s="16">
        <f t="shared" si="52"/>
        <v>43325.436495</v>
      </c>
      <c r="AB35" s="16">
        <f t="shared" si="52"/>
        <v>43998.715905000005</v>
      </c>
      <c r="AC35" s="16">
        <f t="shared" si="52"/>
        <v>40364.12029500001</v>
      </c>
      <c r="AD35" s="16">
        <f t="shared" si="52"/>
        <v>32487.739544999997</v>
      </c>
      <c r="AE35" s="16">
        <f t="shared" si="52"/>
        <v>44246.55465</v>
      </c>
      <c r="AF35" s="16">
        <f t="shared" si="52"/>
        <v>36642.95115</v>
      </c>
      <c r="AG35" s="16">
        <f t="shared" si="52"/>
        <v>51574.348515</v>
      </c>
      <c r="AH35" s="16">
        <f t="shared" si="52"/>
        <v>37987.037562000005</v>
      </c>
      <c r="AI35" s="16">
        <f t="shared" si="52"/>
        <v>40294.13115</v>
      </c>
      <c r="AJ35" s="16">
        <f t="shared" si="52"/>
        <v>31393.433040000007</v>
      </c>
      <c r="AK35" s="16">
        <f t="shared" si="52"/>
        <v>32768.540669999995</v>
      </c>
      <c r="AL35" s="16">
        <f t="shared" si="52"/>
        <v>35070.583545</v>
      </c>
      <c r="AM35" s="16">
        <f t="shared" si="52"/>
        <v>36140.576919</v>
      </c>
      <c r="AN35" s="16">
        <f t="shared" si="52"/>
        <v>32276.184525</v>
      </c>
      <c r="AO35" s="16">
        <f t="shared" si="52"/>
        <v>40402.652085</v>
      </c>
      <c r="AP35" s="16">
        <f t="shared" si="52"/>
        <v>50122.094745</v>
      </c>
      <c r="AQ35" s="16">
        <f t="shared" si="52"/>
        <v>32292.934035000002</v>
      </c>
      <c r="AR35" s="16">
        <f t="shared" si="52"/>
        <v>33123.395325000005</v>
      </c>
      <c r="AS35" s="16">
        <f t="shared" si="52"/>
        <v>33268.076145</v>
      </c>
      <c r="AT35" s="16">
        <f t="shared" si="52"/>
        <v>32864.58288</v>
      </c>
      <c r="AU35" s="16">
        <f t="shared" si="52"/>
        <v>32877.433125</v>
      </c>
      <c r="AV35" s="16">
        <f t="shared" si="52"/>
        <v>32999.960145</v>
      </c>
      <c r="AW35" s="16">
        <f t="shared" si="52"/>
        <v>33158.68833</v>
      </c>
      <c r="AX35" s="16">
        <f t="shared" si="52"/>
        <v>32112.38229</v>
      </c>
      <c r="AY35" s="16">
        <f t="shared" si="52"/>
        <v>35994.775365</v>
      </c>
      <c r="AZ35" s="16">
        <f t="shared" si="52"/>
        <v>35283.542085</v>
      </c>
      <c r="BA35" s="16">
        <f t="shared" si="52"/>
        <v>30774.383985</v>
      </c>
      <c r="BB35" s="16">
        <f t="shared" si="52"/>
        <v>60914.988735</v>
      </c>
      <c r="BC35" s="16">
        <f t="shared" si="52"/>
        <v>32635.452749999997</v>
      </c>
      <c r="BD35" s="16">
        <f aca="true" t="shared" si="53" ref="BD35:DR35">BD10+BD14+BD19+BD23+BD27+BD32</f>
        <v>34151.218095000004</v>
      </c>
      <c r="BE35" s="16">
        <f t="shared" si="53"/>
        <v>37211.330945</v>
      </c>
      <c r="BF35" s="16">
        <f t="shared" si="53"/>
        <v>38685.83929499999</v>
      </c>
      <c r="BG35" s="16">
        <f t="shared" si="53"/>
        <v>30412.110897000002</v>
      </c>
      <c r="BH35" s="16">
        <f t="shared" si="53"/>
        <v>51268.696623</v>
      </c>
      <c r="BI35" s="16">
        <f t="shared" si="53"/>
        <v>30311.597934999998</v>
      </c>
      <c r="BJ35" s="16">
        <f t="shared" si="53"/>
        <v>44421.045444</v>
      </c>
      <c r="BK35" s="16">
        <f t="shared" si="53"/>
        <v>56759.240214</v>
      </c>
      <c r="BL35" s="16">
        <f t="shared" si="53"/>
        <v>69337.88892000001</v>
      </c>
      <c r="BM35" s="16">
        <f t="shared" si="53"/>
        <v>42927.82741500001</v>
      </c>
      <c r="BN35" s="16">
        <f t="shared" si="53"/>
        <v>41100.768495000004</v>
      </c>
      <c r="BO35" s="16">
        <f t="shared" si="53"/>
        <v>39751.54437</v>
      </c>
      <c r="BP35" s="16">
        <f t="shared" si="53"/>
        <v>56423.153640000004</v>
      </c>
      <c r="BQ35" s="16">
        <f t="shared" si="53"/>
        <v>30237.953385</v>
      </c>
      <c r="BR35" s="16">
        <f t="shared" si="53"/>
        <v>25014.23148</v>
      </c>
      <c r="BS35" s="16">
        <f t="shared" si="53"/>
        <v>34104.37347</v>
      </c>
      <c r="BT35" s="16">
        <f t="shared" si="53"/>
        <v>36678.202875</v>
      </c>
      <c r="BU35" s="16">
        <f t="shared" si="53"/>
        <v>36507.161085</v>
      </c>
      <c r="BV35" s="16">
        <f t="shared" si="53"/>
        <v>39589.064145</v>
      </c>
      <c r="BW35" s="16">
        <f t="shared" si="53"/>
        <v>35439.939645</v>
      </c>
      <c r="BX35" s="16">
        <f t="shared" si="53"/>
        <v>29716.030965</v>
      </c>
      <c r="BY35" s="16">
        <f t="shared" si="53"/>
        <v>32884.71396</v>
      </c>
      <c r="BZ35" s="16">
        <f t="shared" si="53"/>
        <v>36230.18280000001</v>
      </c>
      <c r="CA35" s="16">
        <f t="shared" si="53"/>
        <v>41049.281565000005</v>
      </c>
      <c r="CB35" s="16">
        <f t="shared" si="53"/>
        <v>36852.381945</v>
      </c>
      <c r="CC35" s="16">
        <f t="shared" si="53"/>
        <v>37847.118495</v>
      </c>
      <c r="CD35" s="16">
        <f t="shared" si="53"/>
        <v>35780.55948</v>
      </c>
      <c r="CE35" s="16">
        <f t="shared" si="53"/>
        <v>35579.77176</v>
      </c>
      <c r="CF35" s="16">
        <f t="shared" si="53"/>
        <v>35159.652825000005</v>
      </c>
      <c r="CG35" s="16">
        <f t="shared" si="53"/>
        <v>35276.280195</v>
      </c>
      <c r="CH35" s="16">
        <f t="shared" si="53"/>
        <v>36180.93780000001</v>
      </c>
      <c r="CI35" s="16">
        <f t="shared" si="53"/>
        <v>35852.920529999996</v>
      </c>
      <c r="CJ35" s="16">
        <f t="shared" si="53"/>
        <v>38829.58272000001</v>
      </c>
      <c r="CK35" s="16">
        <f t="shared" si="53"/>
        <v>35138.489745</v>
      </c>
      <c r="CL35" s="16">
        <f t="shared" si="53"/>
        <v>30075.58815</v>
      </c>
      <c r="CM35" s="16">
        <f t="shared" si="53"/>
        <v>30090.3975</v>
      </c>
      <c r="CN35" s="16">
        <f t="shared" si="53"/>
        <v>33817.094775000005</v>
      </c>
      <c r="CO35" s="16">
        <f t="shared" si="53"/>
        <v>39736.69479</v>
      </c>
      <c r="CP35" s="16">
        <f t="shared" si="53"/>
        <v>40931.29195499999</v>
      </c>
      <c r="CQ35" s="16">
        <f t="shared" si="53"/>
        <v>28562.054835000003</v>
      </c>
      <c r="CR35" s="16">
        <f t="shared" si="53"/>
        <v>43231.128045</v>
      </c>
      <c r="CS35" s="16">
        <f t="shared" si="53"/>
        <v>39033.609225</v>
      </c>
      <c r="CT35" s="16">
        <f t="shared" si="53"/>
        <v>68235.00640500001</v>
      </c>
      <c r="CU35" s="16">
        <f t="shared" si="53"/>
        <v>31616.4984</v>
      </c>
      <c r="CV35" s="16">
        <f t="shared" si="53"/>
        <v>42085.87125</v>
      </c>
      <c r="CW35" s="16">
        <f t="shared" si="53"/>
        <v>41359.765005</v>
      </c>
      <c r="CX35" s="16">
        <f>CX10+CX14+CX19+CX23+CX27+CX32</f>
        <v>41900.328015</v>
      </c>
      <c r="CY35" s="16">
        <f t="shared" si="53"/>
        <v>35880.189660000004</v>
      </c>
      <c r="CZ35" s="16">
        <f t="shared" si="53"/>
        <v>35947.06386</v>
      </c>
      <c r="DA35" s="16">
        <f t="shared" si="53"/>
        <v>41971.904745</v>
      </c>
      <c r="DB35" s="16">
        <f t="shared" si="53"/>
        <v>33840.239295</v>
      </c>
      <c r="DC35" s="16">
        <f t="shared" si="53"/>
        <v>40046.374965</v>
      </c>
      <c r="DD35" s="16">
        <f t="shared" si="53"/>
        <v>32017.206960000003</v>
      </c>
      <c r="DE35" s="16">
        <f t="shared" si="53"/>
        <v>50169.14577</v>
      </c>
      <c r="DF35" s="16">
        <f t="shared" si="53"/>
        <v>31747.420815000005</v>
      </c>
      <c r="DG35" s="16">
        <f t="shared" si="53"/>
        <v>33648.25977</v>
      </c>
      <c r="DH35" s="16">
        <f>DH10+DH14+DH19+DH23+DH27+DH32</f>
        <v>32415.172095</v>
      </c>
      <c r="DI35" s="16">
        <f t="shared" si="53"/>
        <v>31972.981920000002</v>
      </c>
      <c r="DJ35" s="16">
        <f t="shared" si="53"/>
        <v>32404.322234999996</v>
      </c>
      <c r="DK35" s="16">
        <f>DK10+DK14+DK19+DK23+DK27+DK32</f>
        <v>31627.432590000008</v>
      </c>
      <c r="DL35" s="16">
        <f t="shared" si="53"/>
        <v>30714.37782</v>
      </c>
      <c r="DM35" s="16">
        <f t="shared" si="53"/>
        <v>61710.919004999996</v>
      </c>
      <c r="DN35" s="16">
        <f t="shared" si="53"/>
        <v>38724.259289999995</v>
      </c>
      <c r="DO35" s="16">
        <f t="shared" si="53"/>
        <v>33824.360205</v>
      </c>
      <c r="DP35" s="16">
        <f t="shared" si="53"/>
        <v>33930.178995</v>
      </c>
      <c r="DQ35" s="16">
        <f t="shared" si="53"/>
        <v>30647.323094999996</v>
      </c>
      <c r="DR35" s="16">
        <f t="shared" si="53"/>
        <v>30357.672495</v>
      </c>
      <c r="DS35" s="16">
        <f>DS10+DS14+DS19+DS23+DS27+DS32</f>
        <v>243826.107901</v>
      </c>
      <c r="DT35" s="16">
        <f>DT10+DT14+DT19+DT23+DT27+DT32</f>
        <v>256677.72841500005</v>
      </c>
      <c r="DU35" s="16">
        <f>DU10+DU14+DU19+DU23+DU27+DU32</f>
        <v>246276.728656</v>
      </c>
      <c r="DV35" s="16">
        <f>DV10+DV14+DV19+DV23+DV27+DV32</f>
        <v>163926.73986</v>
      </c>
      <c r="DW35" s="16">
        <f>DW10+DW14+DW19+DW23+DW27+DW32</f>
        <v>169354.955505</v>
      </c>
    </row>
    <row r="36" s="10" customFormat="1" ht="13.5" customHeight="1">
      <c r="DH36" s="48"/>
    </row>
    <row r="37" spans="3:127" s="10" customFormat="1" ht="13.5" customHeight="1">
      <c r="C37" s="17">
        <f aca="true" t="shared" si="54" ref="C37:H37">C35/C7/12</f>
        <v>6.220938952464789</v>
      </c>
      <c r="D37" s="17">
        <f t="shared" si="54"/>
        <v>6.098937132193856</v>
      </c>
      <c r="E37" s="17">
        <f t="shared" si="54"/>
        <v>6.069735632245599</v>
      </c>
      <c r="F37" s="17">
        <f t="shared" si="54"/>
        <v>6.415851932226687</v>
      </c>
      <c r="G37" s="17">
        <f t="shared" si="54"/>
        <v>5.753633205128204</v>
      </c>
      <c r="H37" s="17">
        <f t="shared" si="54"/>
        <v>5.92609200014405</v>
      </c>
      <c r="I37" s="17">
        <f aca="true" t="shared" si="55" ref="I37:BT37">I35/I7/12</f>
        <v>6.050560919065116</v>
      </c>
      <c r="J37" s="17">
        <f t="shared" si="55"/>
        <v>5.557173812787892</v>
      </c>
      <c r="K37" s="17">
        <f t="shared" si="55"/>
        <v>5.505518339495432</v>
      </c>
      <c r="L37" s="17">
        <f t="shared" si="55"/>
        <v>5.560867275715391</v>
      </c>
      <c r="M37" s="17">
        <f t="shared" si="55"/>
        <v>6.211211022573146</v>
      </c>
      <c r="N37" s="17">
        <f t="shared" si="55"/>
        <v>5.905566364484045</v>
      </c>
      <c r="O37" s="17">
        <f t="shared" si="55"/>
        <v>5.780946660886482</v>
      </c>
      <c r="P37" s="17">
        <f t="shared" si="55"/>
        <v>5.713126491015895</v>
      </c>
      <c r="Q37" s="17">
        <f t="shared" si="55"/>
        <v>5.826639960437892</v>
      </c>
      <c r="R37" s="17">
        <f t="shared" si="55"/>
        <v>5.743404830210774</v>
      </c>
      <c r="S37" s="17">
        <f t="shared" si="55"/>
        <v>5.707699711221122</v>
      </c>
      <c r="T37" s="17">
        <f t="shared" si="55"/>
        <v>5.789491926904599</v>
      </c>
      <c r="U37" s="17">
        <f t="shared" si="55"/>
        <v>5.816016440568475</v>
      </c>
      <c r="V37" s="17">
        <f t="shared" si="55"/>
        <v>5.6458365039840634</v>
      </c>
      <c r="W37" s="17">
        <f t="shared" si="55"/>
        <v>5.626538066973779</v>
      </c>
      <c r="X37" s="17">
        <f t="shared" si="55"/>
        <v>5.825336381153655</v>
      </c>
      <c r="Y37" s="17">
        <f t="shared" si="55"/>
        <v>5.665570158959537</v>
      </c>
      <c r="Z37" s="17">
        <f t="shared" si="55"/>
        <v>5.782481813967863</v>
      </c>
      <c r="AA37" s="17">
        <f t="shared" si="55"/>
        <v>5.786909827296042</v>
      </c>
      <c r="AB37" s="17">
        <f t="shared" si="55"/>
        <v>5.874955389761257</v>
      </c>
      <c r="AC37" s="17">
        <f t="shared" si="55"/>
        <v>5.8004426474392154</v>
      </c>
      <c r="AD37" s="17">
        <f t="shared" si="55"/>
        <v>5.8234278957840395</v>
      </c>
      <c r="AE37" s="17">
        <f t="shared" si="55"/>
        <v>5.82498086492891</v>
      </c>
      <c r="AF37" s="17">
        <f t="shared" si="55"/>
        <v>5.838583675908222</v>
      </c>
      <c r="AG37" s="17">
        <f t="shared" si="55"/>
        <v>5.901225286626391</v>
      </c>
      <c r="AH37" s="17">
        <f t="shared" si="55"/>
        <v>6.4262818991067805</v>
      </c>
      <c r="AI37" s="17">
        <f t="shared" si="55"/>
        <v>5.96419940053286</v>
      </c>
      <c r="AJ37" s="17">
        <f t="shared" si="55"/>
        <v>6.1010247667910456</v>
      </c>
      <c r="AK37" s="17">
        <f t="shared" si="55"/>
        <v>5.970073726497595</v>
      </c>
      <c r="AL37" s="17">
        <f t="shared" si="55"/>
        <v>5.788371219548426</v>
      </c>
      <c r="AM37" s="17">
        <f t="shared" si="55"/>
        <v>6.336450122554176</v>
      </c>
      <c r="AN37" s="17">
        <f t="shared" si="55"/>
        <v>5.840786197068404</v>
      </c>
      <c r="AO37" s="17">
        <f t="shared" si="55"/>
        <v>5.972836036455561</v>
      </c>
      <c r="AP37" s="17">
        <f t="shared" si="55"/>
        <v>5.730335064823707</v>
      </c>
      <c r="AQ37" s="17">
        <f t="shared" si="55"/>
        <v>5.816031632267129</v>
      </c>
      <c r="AR37" s="17">
        <f t="shared" si="55"/>
        <v>5.344207054695064</v>
      </c>
      <c r="AS37" s="17">
        <f t="shared" si="55"/>
        <v>5.363396553975623</v>
      </c>
      <c r="AT37" s="17">
        <f t="shared" si="55"/>
        <v>5.332389485981309</v>
      </c>
      <c r="AU37" s="17">
        <f t="shared" si="55"/>
        <v>5.798489087301587</v>
      </c>
      <c r="AV37" s="17">
        <f t="shared" si="55"/>
        <v>5.766401087754246</v>
      </c>
      <c r="AW37" s="17">
        <f t="shared" si="55"/>
        <v>5.725702502072109</v>
      </c>
      <c r="AX37" s="17">
        <f t="shared" si="55"/>
        <v>5.648019960953989</v>
      </c>
      <c r="AY37" s="17">
        <f t="shared" si="55"/>
        <v>5.710193439463165</v>
      </c>
      <c r="AZ37" s="17">
        <f t="shared" si="55"/>
        <v>5.216063817189995</v>
      </c>
      <c r="BA37" s="17">
        <f t="shared" si="55"/>
        <v>5.323919449346066</v>
      </c>
      <c r="BB37" s="17">
        <f t="shared" si="55"/>
        <v>5.790178009866544</v>
      </c>
      <c r="BC37" s="17">
        <f t="shared" si="55"/>
        <v>5.725518026315789</v>
      </c>
      <c r="BD37" s="17">
        <f t="shared" si="55"/>
        <v>6.242454137420488</v>
      </c>
      <c r="BE37" s="17">
        <f t="shared" si="55"/>
        <v>6.387114820631652</v>
      </c>
      <c r="BF37" s="17">
        <f t="shared" si="55"/>
        <v>5.597881474648375</v>
      </c>
      <c r="BG37" s="17">
        <f t="shared" si="55"/>
        <v>5.90893582361856</v>
      </c>
      <c r="BH37" s="17">
        <f t="shared" si="55"/>
        <v>5.871088889995877</v>
      </c>
      <c r="BI37" s="17">
        <f t="shared" si="55"/>
        <v>6.021374242153357</v>
      </c>
      <c r="BJ37" s="17">
        <f t="shared" si="55"/>
        <v>6.217255268726906</v>
      </c>
      <c r="BK37" s="17">
        <f t="shared" si="55"/>
        <v>6.3926702047574</v>
      </c>
      <c r="BL37" s="17">
        <f t="shared" si="55"/>
        <v>5.929964501231528</v>
      </c>
      <c r="BM37" s="17">
        <f t="shared" si="55"/>
        <v>6.294772041615346</v>
      </c>
      <c r="BN37" s="17">
        <f t="shared" si="55"/>
        <v>5.159005936511524</v>
      </c>
      <c r="BO37" s="17">
        <f t="shared" si="55"/>
        <v>6.233776246706813</v>
      </c>
      <c r="BP37" s="17">
        <f t="shared" si="55"/>
        <v>5.848170982587065</v>
      </c>
      <c r="BQ37" s="17">
        <f t="shared" si="55"/>
        <v>5.975407751363529</v>
      </c>
      <c r="BR37" s="17">
        <f t="shared" si="55"/>
        <v>6.017665386836028</v>
      </c>
      <c r="BS37" s="17">
        <f t="shared" si="55"/>
        <v>6.00344554816223</v>
      </c>
      <c r="BT37" s="17">
        <f t="shared" si="55"/>
        <v>6.26977826923077</v>
      </c>
      <c r="BU37" s="17">
        <f aca="true" t="shared" si="56" ref="BU37:DV37">BU35/BU7/12</f>
        <v>5.595481743148795</v>
      </c>
      <c r="BV37" s="17">
        <f t="shared" si="56"/>
        <v>6.382450529599535</v>
      </c>
      <c r="BW37" s="17">
        <f t="shared" si="56"/>
        <v>5.032080940109048</v>
      </c>
      <c r="BX37" s="17">
        <f t="shared" si="56"/>
        <v>5.6627850760347584</v>
      </c>
      <c r="BY37" s="17">
        <f t="shared" si="56"/>
        <v>6.355270941558442</v>
      </c>
      <c r="BZ37" s="17">
        <f t="shared" si="56"/>
        <v>6.4402344283276465</v>
      </c>
      <c r="CA37" s="17">
        <f t="shared" si="56"/>
        <v>5.614267952978829</v>
      </c>
      <c r="CB37" s="17">
        <f t="shared" si="56"/>
        <v>5.5544073589256655</v>
      </c>
      <c r="CC37" s="17">
        <f t="shared" si="56"/>
        <v>6.259032628001588</v>
      </c>
      <c r="CD37" s="17">
        <f t="shared" si="56"/>
        <v>5.672970490867581</v>
      </c>
      <c r="CE37" s="17">
        <f t="shared" si="56"/>
        <v>5.845782689274448</v>
      </c>
      <c r="CF37" s="17">
        <f t="shared" si="56"/>
        <v>5.7847405108588354</v>
      </c>
      <c r="CG37" s="17">
        <f t="shared" si="56"/>
        <v>5.904177578328983</v>
      </c>
      <c r="CH37" s="17">
        <f t="shared" si="56"/>
        <v>5.843174709302327</v>
      </c>
      <c r="CI37" s="17">
        <f t="shared" si="56"/>
        <v>5.67364864698063</v>
      </c>
      <c r="CJ37" s="17">
        <f t="shared" si="56"/>
        <v>6.241895370370373</v>
      </c>
      <c r="CK37" s="17">
        <f t="shared" si="56"/>
        <v>5.334682963654582</v>
      </c>
      <c r="CL37" s="17">
        <f t="shared" si="56"/>
        <v>5.4131728131749455</v>
      </c>
      <c r="CM37" s="17">
        <f t="shared" si="56"/>
        <v>6.429572115384615</v>
      </c>
      <c r="CN37" s="17">
        <f t="shared" si="56"/>
        <v>6.325681776094277</v>
      </c>
      <c r="CO37" s="17">
        <f t="shared" si="56"/>
        <v>6.321861841351662</v>
      </c>
      <c r="CP37" s="17">
        <f t="shared" si="56"/>
        <v>6.035995392408423</v>
      </c>
      <c r="CQ37" s="17">
        <f t="shared" si="56"/>
        <v>5.526285665776643</v>
      </c>
      <c r="CR37" s="17">
        <f t="shared" si="56"/>
        <v>5.674269969680265</v>
      </c>
      <c r="CS37" s="17">
        <f t="shared" si="56"/>
        <v>5.866187139314698</v>
      </c>
      <c r="CT37" s="17">
        <f t="shared" si="56"/>
        <v>5.7199985250477825</v>
      </c>
      <c r="CU37" s="17">
        <f t="shared" si="56"/>
        <v>5.881045089285714</v>
      </c>
      <c r="CV37" s="17">
        <f t="shared" si="56"/>
        <v>6.20735564159292</v>
      </c>
      <c r="CW37" s="17">
        <f t="shared" si="56"/>
        <v>6.088406789878113</v>
      </c>
      <c r="CX37" s="17">
        <f>CX35/CX7/12</f>
        <v>5.836025407404313</v>
      </c>
      <c r="CY37" s="17">
        <f t="shared" si="56"/>
        <v>5.9184794239905</v>
      </c>
      <c r="CZ37" s="17">
        <f t="shared" si="56"/>
        <v>5.882931372741556</v>
      </c>
      <c r="DA37" s="17">
        <f t="shared" si="56"/>
        <v>6.148108153893479</v>
      </c>
      <c r="DB37" s="17">
        <f t="shared" si="56"/>
        <v>5.8762657663054805</v>
      </c>
      <c r="DC37" s="17">
        <f t="shared" si="56"/>
        <v>5.988153442939172</v>
      </c>
      <c r="DD37" s="17">
        <f t="shared" si="56"/>
        <v>5.913343484042554</v>
      </c>
      <c r="DE37" s="17">
        <f t="shared" si="56"/>
        <v>5.8114569745621365</v>
      </c>
      <c r="DF37" s="17">
        <f t="shared" si="56"/>
        <v>5.8235051755447955</v>
      </c>
      <c r="DG37" s="17">
        <f t="shared" si="56"/>
        <v>5.849023044430538</v>
      </c>
      <c r="DH37" s="17">
        <f t="shared" si="56"/>
        <v>5.925124679205967</v>
      </c>
      <c r="DI37" s="17">
        <f t="shared" si="56"/>
        <v>5.762143512110728</v>
      </c>
      <c r="DJ37" s="17">
        <f t="shared" si="56"/>
        <v>5.786072822476965</v>
      </c>
      <c r="DK37" s="17">
        <f>DK35/DK7/12</f>
        <v>6.338670953583455</v>
      </c>
      <c r="DL37" s="17">
        <f t="shared" si="56"/>
        <v>6.088324179352998</v>
      </c>
      <c r="DM37" s="17">
        <f t="shared" si="56"/>
        <v>5.803607475172101</v>
      </c>
      <c r="DN37" s="17">
        <f t="shared" si="56"/>
        <v>6.045375810228549</v>
      </c>
      <c r="DO37" s="17">
        <f t="shared" si="56"/>
        <v>6.099754779809564</v>
      </c>
      <c r="DP37" s="17">
        <f t="shared" si="56"/>
        <v>6.068930921335052</v>
      </c>
      <c r="DQ37" s="17">
        <f t="shared" si="56"/>
        <v>5.458310731459712</v>
      </c>
      <c r="DR37" s="17">
        <f t="shared" si="56"/>
        <v>5.54903716001316</v>
      </c>
      <c r="DS37" s="17">
        <f t="shared" si="56"/>
        <v>5.439972778528911</v>
      </c>
      <c r="DT37" s="17">
        <f t="shared" si="56"/>
        <v>5.420219116957657</v>
      </c>
      <c r="DU37" s="17">
        <f t="shared" si="56"/>
        <v>5.450433080504948</v>
      </c>
      <c r="DV37" s="17">
        <f t="shared" si="56"/>
        <v>5.915711785466829</v>
      </c>
      <c r="DW37" s="17">
        <f>DW35/DW7/12</f>
        <v>5.564809336678365</v>
      </c>
    </row>
    <row r="38" s="49" customFormat="1" ht="12.75">
      <c r="DH38" s="50"/>
    </row>
    <row r="39" s="5" customFormat="1" ht="12.75">
      <c r="DH39" s="28"/>
    </row>
    <row r="40" spans="112:125" s="5" customFormat="1" ht="12.75">
      <c r="DH40" s="28"/>
      <c r="DU40" s="44"/>
    </row>
    <row r="41" s="5" customFormat="1" ht="12.75">
      <c r="DH41" s="28"/>
    </row>
    <row r="42" s="5" customFormat="1" ht="12.75">
      <c r="DH42" s="28"/>
    </row>
    <row r="43" s="5" customFormat="1" ht="12.75">
      <c r="DH43" s="28"/>
    </row>
    <row r="44" s="5" customFormat="1" ht="12.75">
      <c r="DH44" s="28"/>
    </row>
    <row r="45" s="5" customFormat="1" ht="12.75">
      <c r="DH45" s="28"/>
    </row>
    <row r="46" s="5" customFormat="1" ht="12.75">
      <c r="DH46" s="28"/>
    </row>
    <row r="47" s="5" customFormat="1" ht="12.75">
      <c r="DH47" s="28"/>
    </row>
    <row r="48" s="5" customFormat="1" ht="12.75">
      <c r="DH48" s="28"/>
    </row>
    <row r="49" s="5" customFormat="1" ht="12.75">
      <c r="DH49" s="28"/>
    </row>
    <row r="50" s="5" customFormat="1" ht="12.75">
      <c r="DH50" s="28"/>
    </row>
    <row r="51" s="5" customFormat="1" ht="12.75">
      <c r="DH51" s="28"/>
    </row>
    <row r="52" s="5" customFormat="1" ht="12.75">
      <c r="DH52" s="28"/>
    </row>
    <row r="53" s="5" customFormat="1" ht="12.75">
      <c r="DH53" s="28"/>
    </row>
    <row r="54" s="5" customFormat="1" ht="12.75">
      <c r="DH54" s="28"/>
    </row>
    <row r="55" s="5" customFormat="1" ht="12.75">
      <c r="DH55" s="28"/>
    </row>
    <row r="56" s="5" customFormat="1" ht="12.75">
      <c r="DH56" s="28"/>
    </row>
    <row r="57" s="5" customFormat="1" ht="12.75">
      <c r="DH57" s="28"/>
    </row>
    <row r="58" s="5" customFormat="1" ht="12.75">
      <c r="DH58" s="28"/>
    </row>
    <row r="59" s="5" customFormat="1" ht="12.75">
      <c r="DH59" s="28"/>
    </row>
    <row r="60" s="5" customFormat="1" ht="12.75">
      <c r="DH60" s="28"/>
    </row>
    <row r="61" s="5" customFormat="1" ht="12.75">
      <c r="DH61" s="28"/>
    </row>
    <row r="62" s="5" customFormat="1" ht="12.75">
      <c r="DH62" s="28"/>
    </row>
    <row r="63" s="5" customFormat="1" ht="12.75">
      <c r="DH63" s="28"/>
    </row>
    <row r="64" s="5" customFormat="1" ht="12.75">
      <c r="DH64" s="28"/>
    </row>
    <row r="65" s="5" customFormat="1" ht="12.75">
      <c r="DH65" s="28"/>
    </row>
    <row r="66" s="5" customFormat="1" ht="12.75">
      <c r="DH66" s="28"/>
    </row>
    <row r="67" s="5" customFormat="1" ht="12.75">
      <c r="DH67" s="28"/>
    </row>
    <row r="68" s="5" customFormat="1" ht="12.75">
      <c r="DH68" s="28"/>
    </row>
    <row r="69" s="5" customFormat="1" ht="12.75">
      <c r="DH69" s="28"/>
    </row>
    <row r="70" s="5" customFormat="1" ht="12.75">
      <c r="DH70" s="28"/>
    </row>
    <row r="71" s="5" customFormat="1" ht="12.75">
      <c r="DH71" s="28"/>
    </row>
    <row r="72" s="5" customFormat="1" ht="12.75">
      <c r="DH72" s="28"/>
    </row>
    <row r="73" s="5" customFormat="1" ht="12.75">
      <c r="DH73" s="28"/>
    </row>
    <row r="74" s="5" customFormat="1" ht="12.75">
      <c r="DH74" s="28"/>
    </row>
    <row r="75" s="5" customFormat="1" ht="12.75">
      <c r="DH75" s="28"/>
    </row>
    <row r="76" s="5" customFormat="1" ht="12.75">
      <c r="DH76" s="28"/>
    </row>
    <row r="77" s="5" customFormat="1" ht="12.75">
      <c r="DH77" s="28"/>
    </row>
    <row r="78" s="5" customFormat="1" ht="12.75">
      <c r="DH78" s="28"/>
    </row>
    <row r="79" s="5" customFormat="1" ht="12.75">
      <c r="DH79" s="28"/>
    </row>
    <row r="80" s="5" customFormat="1" ht="12.75">
      <c r="DH80" s="28"/>
    </row>
    <row r="81" s="5" customFormat="1" ht="12.75">
      <c r="DH81" s="28"/>
    </row>
    <row r="82" s="5" customFormat="1" ht="12.75">
      <c r="DH82" s="28"/>
    </row>
    <row r="83" s="5" customFormat="1" ht="12.75">
      <c r="DH83" s="28"/>
    </row>
    <row r="84" s="5" customFormat="1" ht="12.75">
      <c r="DH84" s="28"/>
    </row>
    <row r="85" s="5" customFormat="1" ht="12.75">
      <c r="DH85" s="28"/>
    </row>
    <row r="86" s="5" customFormat="1" ht="12.75">
      <c r="DH86" s="28"/>
    </row>
    <row r="87" s="5" customFormat="1" ht="12.75">
      <c r="DH87" s="28"/>
    </row>
    <row r="88" s="5" customFormat="1" ht="12.75">
      <c r="DH88" s="28"/>
    </row>
    <row r="89" s="5" customFormat="1" ht="12.75">
      <c r="DH89" s="28"/>
    </row>
    <row r="90" s="5" customFormat="1" ht="12.75">
      <c r="DH90" s="28"/>
    </row>
    <row r="91" s="5" customFormat="1" ht="12.75">
      <c r="DH91" s="28"/>
    </row>
    <row r="92" s="5" customFormat="1" ht="12.75">
      <c r="DH92" s="28"/>
    </row>
    <row r="93" s="5" customFormat="1" ht="12.75">
      <c r="DH93" s="28"/>
    </row>
    <row r="94" s="5" customFormat="1" ht="12.75">
      <c r="DH94" s="28"/>
    </row>
    <row r="95" s="5" customFormat="1" ht="12.75">
      <c r="DH95" s="28"/>
    </row>
    <row r="96" s="5" customFormat="1" ht="12.75">
      <c r="DH96" s="28"/>
    </row>
    <row r="97" s="5" customFormat="1" ht="12.75">
      <c r="DH97" s="28"/>
    </row>
    <row r="98" s="5" customFormat="1" ht="12.75">
      <c r="DH98" s="28"/>
    </row>
    <row r="99" s="5" customFormat="1" ht="12.75">
      <c r="DH99" s="28"/>
    </row>
    <row r="100" s="5" customFormat="1" ht="12.75">
      <c r="DH100" s="28"/>
    </row>
    <row r="101" s="5" customFormat="1" ht="12.75">
      <c r="DH101" s="28"/>
    </row>
    <row r="102" s="5" customFormat="1" ht="12.75">
      <c r="DH102" s="28"/>
    </row>
    <row r="103" s="5" customFormat="1" ht="12.75">
      <c r="DH103" s="28"/>
    </row>
    <row r="104" s="5" customFormat="1" ht="12.75">
      <c r="DH104" s="28"/>
    </row>
    <row r="105" s="5" customFormat="1" ht="12.75">
      <c r="DH105" s="28"/>
    </row>
    <row r="106" s="5" customFormat="1" ht="12.75">
      <c r="DH106" s="28"/>
    </row>
    <row r="107" s="5" customFormat="1" ht="12.75">
      <c r="DH107" s="28"/>
    </row>
    <row r="108" s="5" customFormat="1" ht="12.75">
      <c r="DH108" s="28"/>
    </row>
    <row r="109" s="5" customFormat="1" ht="12.75">
      <c r="DH109" s="28"/>
    </row>
    <row r="110" s="5" customFormat="1" ht="12.75">
      <c r="DH110" s="28"/>
    </row>
    <row r="111" s="5" customFormat="1" ht="12.75">
      <c r="DH111" s="28"/>
    </row>
    <row r="112" s="5" customFormat="1" ht="12.75">
      <c r="DH112" s="28"/>
    </row>
  </sheetData>
  <sheetProtection/>
  <mergeCells count="13">
    <mergeCell ref="A9:A12"/>
    <mergeCell ref="A13:A16"/>
    <mergeCell ref="A17:A21"/>
    <mergeCell ref="A22:A25"/>
    <mergeCell ref="A30:A34"/>
    <mergeCell ref="A35:B35"/>
    <mergeCell ref="A26:A29"/>
    <mergeCell ref="C2:F2"/>
    <mergeCell ref="C1:F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Галина Александровна Шевченко</cp:lastModifiedBy>
  <cp:lastPrinted>2016-10-03T08:36:29Z</cp:lastPrinted>
  <dcterms:created xsi:type="dcterms:W3CDTF">2007-12-13T08:11:03Z</dcterms:created>
  <dcterms:modified xsi:type="dcterms:W3CDTF">2017-03-24T11:13:46Z</dcterms:modified>
  <cp:category/>
  <cp:version/>
  <cp:contentType/>
  <cp:contentStatus/>
</cp:coreProperties>
</file>